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720" windowHeight="7320" firstSheet="1" activeTab="5"/>
  </bookViews>
  <sheets>
    <sheet name="Segmental info" sheetId="1" r:id="rId1"/>
    <sheet name="Qtr-Notes" sheetId="2" r:id="rId2"/>
    <sheet name="Qtr-P&amp;L" sheetId="3" r:id="rId3"/>
    <sheet name="Qtr-BS" sheetId="4" r:id="rId4"/>
    <sheet name="Qtr-Equity" sheetId="5" r:id="rId5"/>
    <sheet name="Qtr-Cashflow" sheetId="6" r:id="rId6"/>
  </sheets>
  <definedNames>
    <definedName name="_xlnm.Print_Area" localSheetId="3">'Qtr-BS'!$A$1:$E$64</definedName>
    <definedName name="_xlnm.Print_Area" localSheetId="5">'Qtr-Cashflow'!$A$1:$J$71</definedName>
    <definedName name="_xlnm.Print_Area" localSheetId="4">'Qtr-Equity'!$A$1:$K$56</definedName>
    <definedName name="_xlnm.Print_Area" localSheetId="2">'Qtr-P&amp;L'!$A$1:$H$49</definedName>
    <definedName name="_xlnm.Print_Area" localSheetId="0">'Segmental info'!$A$1:$N$21</definedName>
  </definedNames>
  <calcPr fullCalcOnLoad="1"/>
</workbook>
</file>

<file path=xl/sharedStrings.xml><?xml version="1.0" encoding="utf-8"?>
<sst xmlns="http://schemas.openxmlformats.org/spreadsheetml/2006/main" count="343" uniqueCount="228">
  <si>
    <t xml:space="preserve">QUARTERLY REPORT ON CONSOLIDATED RESULTS </t>
  </si>
  <si>
    <t>These figures have not been audited</t>
  </si>
  <si>
    <t>CONDENSED CONSOLIDATED INCOME STATEMENTS</t>
  </si>
  <si>
    <t>INDIVIDUAL QUARTER</t>
  </si>
  <si>
    <t>CUMULATIVE QUARTER</t>
  </si>
  <si>
    <t>CURRENT</t>
  </si>
  <si>
    <t>CORRESPONDING</t>
  </si>
  <si>
    <t>QUARTER</t>
  </si>
  <si>
    <t>YEAR TO DATE</t>
  </si>
  <si>
    <t>ENDED</t>
  </si>
  <si>
    <t>31.03.2005</t>
  </si>
  <si>
    <t>31.03.2004</t>
  </si>
  <si>
    <t>RM'000</t>
  </si>
  <si>
    <t>Revenue</t>
  </si>
  <si>
    <t>Operating expenses</t>
  </si>
  <si>
    <t>Other operating income</t>
  </si>
  <si>
    <t>Profit from operations</t>
  </si>
  <si>
    <t>Finance costs</t>
  </si>
  <si>
    <t>Profit before taxation</t>
  </si>
  <si>
    <t>Taxation</t>
  </si>
  <si>
    <t>Profit after taxation</t>
  </si>
  <si>
    <t>Minority interests</t>
  </si>
  <si>
    <t>Pre-acquisition profit</t>
  </si>
  <si>
    <t>Net profit for the period</t>
  </si>
  <si>
    <t xml:space="preserve"> - basic (sen)</t>
  </si>
  <si>
    <r>
      <t>DeGem Berhad</t>
    </r>
    <r>
      <rPr>
        <b/>
        <sz val="12"/>
        <rFont val="Times New Roman"/>
        <family val="1"/>
      </rPr>
      <t xml:space="preserve"> </t>
    </r>
    <r>
      <rPr>
        <b/>
        <sz val="10"/>
        <rFont val="Times New Roman"/>
        <family val="1"/>
      </rPr>
      <t>(Company No : 415726 - T)</t>
    </r>
  </si>
  <si>
    <r>
      <t xml:space="preserve">Earnings per share          </t>
    </r>
    <r>
      <rPr>
        <i/>
        <sz val="11"/>
        <rFont val="Times New Roman"/>
        <family val="1"/>
      </rPr>
      <t xml:space="preserve"> (Note B13)</t>
    </r>
  </si>
  <si>
    <t>FOR THE FIRST FINANCIAL QUARTER ENDED 31 MARCH 2005</t>
  </si>
  <si>
    <r>
      <t xml:space="preserve">DeGem Berhad </t>
    </r>
    <r>
      <rPr>
        <b/>
        <sz val="10"/>
        <rFont val="Times New Roman"/>
        <family val="1"/>
      </rPr>
      <t>(Company No : 415726 - T)</t>
    </r>
  </si>
  <si>
    <t>QUARTERLY REPORT ON CONSOLIDATED RESULTS</t>
  </si>
  <si>
    <t>These figures have not been audited.</t>
  </si>
  <si>
    <t>CONDENSED CONSOLIDATED BALANCE SHEETS</t>
  </si>
  <si>
    <t>AS AT END OF</t>
  </si>
  <si>
    <t>PRECEDING</t>
  </si>
  <si>
    <t>FINANCIAL</t>
  </si>
  <si>
    <t>YEAR END</t>
  </si>
  <si>
    <t>(Unaudited)</t>
  </si>
  <si>
    <t>(Audited)</t>
  </si>
  <si>
    <t>31.12.2004</t>
  </si>
  <si>
    <t>NON CURRENT ASSET</t>
  </si>
  <si>
    <t>Property, plant and equipment</t>
  </si>
  <si>
    <t>CURRENT ASSETS</t>
  </si>
  <si>
    <t>Inventories</t>
  </si>
  <si>
    <t>Trade Receivables</t>
  </si>
  <si>
    <t>Other Receivables, Deposits &amp; Prepayment</t>
  </si>
  <si>
    <t>Cash and Bank Balances</t>
  </si>
  <si>
    <t>CURRENT LIABILITIES</t>
  </si>
  <si>
    <t>Trade Payables</t>
  </si>
  <si>
    <t>Other Payables &amp; Accruals</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</si>
  <si>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</si>
  <si>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</si>
  <si>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</si>
  <si>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</si>
  <si>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</si>
  <si>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</si>
  <si>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</si>
  <si>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</si>
  <si>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</si>
  <si>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</si>
  <si>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</si>
  <si>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NON CURRENT LIABILITIES</t>
  </si>
  <si>
    <t>Long Term Borrowings</t>
  </si>
  <si>
    <t>Deferred Taxation</t>
  </si>
  <si>
    <t>Net Tangible Assets Per Share (RM)</t>
  </si>
  <si>
    <t>CONSOLIDATED STATEMENT OF CHANGES IN EQUITY</t>
  </si>
  <si>
    <t>Exchange</t>
  </si>
  <si>
    <t xml:space="preserve">Share </t>
  </si>
  <si>
    <t>Fluctuation</t>
  </si>
  <si>
    <t xml:space="preserve">Retained </t>
  </si>
  <si>
    <t>Capital</t>
  </si>
  <si>
    <t>Premium</t>
  </si>
  <si>
    <t>Reserve</t>
  </si>
  <si>
    <t>Profits</t>
  </si>
  <si>
    <t>Total</t>
  </si>
  <si>
    <t>At 1 January 2004</t>
  </si>
  <si>
    <t>Profit for the year</t>
  </si>
  <si>
    <t>Movement during the period</t>
  </si>
  <si>
    <t>Bonus Issue</t>
  </si>
  <si>
    <t>Dividend</t>
  </si>
  <si>
    <t>Exchange differences arising from translation</t>
  </si>
  <si>
    <t>of foreign currency financial statements</t>
  </si>
  <si>
    <t>At 31 March 2004</t>
  </si>
  <si>
    <t>At 1 January 2005</t>
  </si>
  <si>
    <t>Profit for the period</t>
  </si>
  <si>
    <t>Issue of Shares</t>
  </si>
  <si>
    <t>At 31 March 2005</t>
  </si>
  <si>
    <t>CONDENSED CONSOLIDATED CASH FLOW STATEMENT</t>
  </si>
  <si>
    <t>CASH FLOW FROM OPERATING ACTIVITIES</t>
  </si>
  <si>
    <t>Adjustments for:</t>
  </si>
  <si>
    <t xml:space="preserve">    Depreciation of property, plant &amp; equipment</t>
  </si>
  <si>
    <t xml:space="preserve">    Interest expense</t>
  </si>
  <si>
    <t xml:space="preserve">    Effect on currency translation</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</si>
  <si>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</si>
  <si>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</si>
  <si>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</si>
  <si>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</si>
  <si>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</si>
  <si>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</si>
  <si>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Cash generated from operations</t>
  </si>
  <si>
    <t>Interest expense</t>
  </si>
  <si>
    <t>Effect on currency translation</t>
  </si>
  <si>
    <t>Income tax paid</t>
  </si>
  <si>
    <t>Dividend payment</t>
  </si>
  <si>
    <t>Net cash (used in) / generated from operating activities</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</si>
  <si>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</si>
  <si>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</si>
  <si>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</si>
  <si>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</si>
  <si>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</si>
  <si>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</si>
  <si>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</si>
  <si>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</si>
  <si>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Repayment of hire purchase creditors</t>
  </si>
  <si>
    <t>Repayment of borrowings</t>
  </si>
  <si>
    <t>Proceeds from hire purchase creditors</t>
  </si>
  <si>
    <t>Proceeds from issuance of share</t>
  </si>
  <si>
    <t>NET DECREASE IN CASH AND CASH EQUIVALENTS</t>
  </si>
  <si>
    <t>OPENING CASH AND CASH EQUIVALENTS</t>
  </si>
  <si>
    <t>CLOSING CASH AND CASH EQUIVALENTS</t>
  </si>
  <si>
    <t>Cash and cash equivalents comprise the following:</t>
  </si>
  <si>
    <t>Cash and bank balances</t>
  </si>
  <si>
    <t>Bank overdraft</t>
  </si>
  <si>
    <t>Goodwill</t>
  </si>
  <si>
    <t>FINANCED BY</t>
  </si>
  <si>
    <t>DeGem Berhad (Company No : 415726 - T)</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</si>
  <si>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</si>
  <si>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</si>
  <si>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</si>
  <si>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</si>
  <si>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</si>
  <si>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</si>
  <si>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</si>
  <si>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</si>
  <si>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</si>
  <si>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</si>
  <si>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</si>
  <si>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</si>
  <si>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</si>
  <si>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Current</t>
  </si>
  <si>
    <t>Financial</t>
  </si>
  <si>
    <t>Quarter</t>
  </si>
  <si>
    <t>Year to Date</t>
  </si>
  <si>
    <t xml:space="preserve">Issuance of ordinary shares of RM0.50 each pursuant to the </t>
  </si>
  <si>
    <t>Acquisition of 40% Equity Interest in Diamond &amp; Platinum Sdn Bhd</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</si>
  <si>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</si>
  <si>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</si>
  <si>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</si>
  <si>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</si>
  <si>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</si>
  <si>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</si>
  <si>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</si>
  <si>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</si>
  <si>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</si>
  <si>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</si>
  <si>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</si>
  <si>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</si>
  <si>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</si>
  <si>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</si>
  <si>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</si>
  <si>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</si>
  <si>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</si>
  <si>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</si>
  <si>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</si>
  <si>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</si>
  <si>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Prospects For The Current Financial Year</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</si>
  <si>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</si>
  <si>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</si>
  <si>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</si>
  <si>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</si>
  <si>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</si>
  <si>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</si>
  <si>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</si>
  <si>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</si>
  <si>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</si>
  <si>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</si>
  <si>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</si>
  <si>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</si>
  <si>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</si>
  <si>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</si>
  <si>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</si>
  <si>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</si>
  <si>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</si>
  <si>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a.</t>
  </si>
  <si>
    <t>b.</t>
  </si>
  <si>
    <t>B8.</t>
  </si>
  <si>
    <t>Status of Corporate Proposals Announced</t>
  </si>
  <si>
    <t>B9.</t>
  </si>
  <si>
    <t>Borrowings and Debt Securities</t>
  </si>
  <si>
    <t>Secured</t>
  </si>
  <si>
    <t xml:space="preserve">Short Term Borrowings </t>
  </si>
  <si>
    <t>Hire purchase creditors</t>
  </si>
  <si>
    <t>Current portion of long term loans</t>
  </si>
  <si>
    <t>Revolving credit</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</si>
  <si>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</si>
  <si>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</si>
  <si>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</si>
  <si>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</si>
  <si>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</si>
  <si>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</si>
  <si>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</si>
  <si>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</si>
  <si>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</si>
  <si>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</si>
  <si>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Basic earnings per share (sen)</t>
  </si>
  <si>
    <t>BY ORDER OF THE BOARD</t>
  </si>
  <si>
    <t>Company Secretary</t>
  </si>
  <si>
    <t>Dated:  25 May 2005</t>
  </si>
  <si>
    <t>APPENDIX 1</t>
  </si>
  <si>
    <t>Business segment</t>
  </si>
  <si>
    <t>Trading</t>
  </si>
  <si>
    <t>Manufacturing</t>
  </si>
  <si>
    <t>Invest.Holding</t>
  </si>
  <si>
    <t>Other Operation</t>
  </si>
  <si>
    <t>Eliminations</t>
  </si>
  <si>
    <t>Group</t>
  </si>
  <si>
    <t>31.03.05</t>
  </si>
  <si>
    <t>31.03.04</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</si>
  <si>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</si>
  <si>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</si>
  <si>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</si>
  <si>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</si>
  <si>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</si>
  <si>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</si>
  <si>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</si>
  <si>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</si>
  <si>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 xml:space="preserve">    Amortisation of goodwill</t>
  </si>
  <si>
    <t>SHA THIAM FOOK</t>
  </si>
  <si>
    <t>MIA 1832</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</si>
</sst>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25">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1"/>
      <color indexed="12"/>
      <name val="Times New Roman"/>
      <family val="1"/>
    </font>
    <font>
      <sz val="10"/>
      <name val="Times New Roman"/>
      <family val="1"/>
    </font>
    <font>
      <sz val="11"/>
      <name val="Arial"/>
      <family val="0"/>
    </font>
    <font>
      <b/>
      <sz val="11"/>
      <color indexed="8"/>
      <name val="Times New Roman"/>
      <family val="1"/>
    </font>
    <font>
      <b/>
      <sz val="10"/>
      <color indexed="8"/>
      <name val="Arial"/>
      <family val="2"/>
    </font>
    <font>
      <b/>
      <sz val="10"/>
      <color indexed="8"/>
      <name val="Times New Roman"/>
      <family val="1"/>
    </font>
    <font>
      <i/>
      <sz val="10"/>
      <name val="Times New Roman"/>
      <family val="1"/>
    </font>
    <font>
      <sz val="10"/>
      <color indexed="8"/>
      <name val="Times New Roman"/>
      <family val="1"/>
    </font>
    <font>
      <sz val="10"/>
      <color indexed="8"/>
      <name val="Arial"/>
      <family val="0"/>
    </font>
    <font>
      <b/>
      <i/>
      <sz val="10"/>
      <name val="Times New Roman"/>
      <family val="1"/>
    </font>
    <font>
      <sz val="10"/>
      <color indexed="10"/>
      <name val="Times New Roman"/>
      <family val="1"/>
    </font>
    <font>
      <b/>
      <u val="single"/>
      <sz val="10"/>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4">
    <xf numFmtId="39" fontId="0" fillId="0" borderId="0" xfId="0" applyAlignment="1">
      <alignment/>
    </xf>
    <xf numFmtId="0" fontId="7" fillId="0" borderId="0" xfId="22" applyFont="1" applyFill="1" applyAlignment="1">
      <alignment horizontal="left"/>
      <protection/>
    </xf>
    <xf numFmtId="0" fontId="8" fillId="0" borderId="0" xfId="22" applyFont="1" applyFill="1">
      <alignment/>
      <protection/>
    </xf>
    <xf numFmtId="0" fontId="8" fillId="0" borderId="0" xfId="22" applyFont="1" applyFill="1" applyAlignment="1">
      <alignment horizontal="centerContinuous"/>
      <protection/>
    </xf>
    <xf numFmtId="0" fontId="9" fillId="0" borderId="0" xfId="22" applyFont="1" applyFill="1">
      <alignment/>
      <protection/>
    </xf>
    <xf numFmtId="0" fontId="0" fillId="0" borderId="0" xfId="22" applyFill="1">
      <alignment/>
      <protection/>
    </xf>
    <xf numFmtId="0" fontId="8" fillId="0" borderId="0" xfId="22" applyFont="1" applyFill="1" applyAlignment="1">
      <alignment horizontal="left"/>
      <protection/>
    </xf>
    <xf numFmtId="0" fontId="10" fillId="0" borderId="0" xfId="22" applyFont="1" applyFill="1">
      <alignment/>
      <protection/>
    </xf>
    <xf numFmtId="0" fontId="0" fillId="0" borderId="0" xfId="22" applyFont="1" applyFill="1">
      <alignment/>
      <protection/>
    </xf>
    <xf numFmtId="0" fontId="11" fillId="0" borderId="0" xfId="22" applyFont="1" applyFill="1" applyBorder="1" applyAlignment="1" quotePrefix="1">
      <alignment horizontal="left"/>
      <protection/>
    </xf>
    <xf numFmtId="15" fontId="11" fillId="0" borderId="0" xfId="22" applyNumberFormat="1" applyFont="1" applyFill="1" applyAlignment="1" quotePrefix="1">
      <alignment horizontal="left"/>
      <protection/>
    </xf>
    <xf numFmtId="15" fontId="12" fillId="0" borderId="0" xfId="22" applyNumberFormat="1" applyFont="1" applyFill="1" applyAlignment="1" quotePrefix="1">
      <alignment horizontal="left"/>
      <protection/>
    </xf>
    <xf numFmtId="0" fontId="8" fillId="0" borderId="0" xfId="22" applyFont="1" applyFill="1" applyBorder="1">
      <alignment/>
      <protection/>
    </xf>
    <xf numFmtId="0" fontId="0" fillId="0" borderId="0" xfId="22" applyFont="1" applyFill="1" applyBorder="1">
      <alignment/>
      <protection/>
    </xf>
    <xf numFmtId="0" fontId="11" fillId="0" borderId="0" xfId="22" applyFont="1" applyFill="1" applyBorder="1" applyAlignment="1">
      <alignment horizontal="left"/>
      <protection/>
    </xf>
    <xf numFmtId="0" fontId="11" fillId="0" borderId="0" xfId="22"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2" applyFont="1" applyFill="1" applyBorder="1">
      <alignment/>
      <protection/>
    </xf>
    <xf numFmtId="0" fontId="8" fillId="0" borderId="2" xfId="22" applyFont="1" applyFill="1" applyBorder="1">
      <alignment/>
      <protection/>
    </xf>
    <xf numFmtId="0" fontId="8" fillId="0" borderId="2" xfId="22" applyFont="1" applyFill="1" applyBorder="1" applyAlignment="1">
      <alignment horizontal="center"/>
      <protection/>
    </xf>
    <xf numFmtId="0" fontId="8" fillId="0" borderId="0" xfId="22" applyFont="1" applyFill="1" applyBorder="1" applyAlignment="1">
      <alignment horizontal="center"/>
      <protection/>
    </xf>
    <xf numFmtId="0" fontId="8" fillId="0" borderId="1" xfId="22" applyFont="1" applyFill="1" applyBorder="1" applyAlignment="1">
      <alignment horizontal="center"/>
      <protection/>
    </xf>
    <xf numFmtId="184" fontId="8" fillId="0" borderId="1"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2"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2" applyFont="1" applyFill="1" applyBorder="1">
      <alignment/>
      <protection/>
    </xf>
    <xf numFmtId="0" fontId="11" fillId="0" borderId="1" xfId="22" applyFont="1" applyFill="1" applyBorder="1" applyAlignment="1">
      <alignment horizontal="center"/>
      <protection/>
    </xf>
    <xf numFmtId="0" fontId="11" fillId="0" borderId="0" xfId="22" applyFont="1" applyFill="1" applyBorder="1" applyAlignment="1">
      <alignment horizontal="center"/>
      <protection/>
    </xf>
    <xf numFmtId="0" fontId="11" fillId="0" borderId="2" xfId="22" applyFont="1" applyFill="1" applyBorder="1" applyAlignment="1">
      <alignment horizontal="center"/>
      <protection/>
    </xf>
    <xf numFmtId="0" fontId="1" fillId="0" borderId="0" xfId="22"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2" applyFont="1" applyFill="1" applyBorder="1" applyAlignment="1">
      <alignment horizontal="left"/>
      <protection/>
    </xf>
    <xf numFmtId="184" fontId="8" fillId="0" borderId="4" xfId="17" applyNumberFormat="1" applyFont="1" applyFill="1" applyBorder="1" applyAlignment="1" quotePrefix="1">
      <alignment horizontal="center"/>
    </xf>
    <xf numFmtId="184" fontId="8" fillId="0" borderId="4" xfId="15" applyNumberFormat="1" applyFont="1" applyFill="1" applyBorder="1" applyAlignment="1">
      <alignment/>
    </xf>
    <xf numFmtId="184" fontId="8" fillId="0" borderId="0" xfId="22" applyNumberFormat="1" applyFont="1" applyFill="1" applyBorder="1">
      <alignment/>
      <protection/>
    </xf>
    <xf numFmtId="184" fontId="8" fillId="0" borderId="0" xfId="15" applyNumberFormat="1" applyFont="1" applyFill="1" applyBorder="1" applyAlignment="1">
      <alignment/>
    </xf>
    <xf numFmtId="184" fontId="8" fillId="0" borderId="4" xfId="22" applyNumberFormat="1" applyFont="1" applyFill="1" applyBorder="1">
      <alignment/>
      <protection/>
    </xf>
    <xf numFmtId="194" fontId="8" fillId="0" borderId="0" xfId="22" applyNumberFormat="1" applyFont="1" applyFill="1" applyBorder="1">
      <alignment/>
      <protection/>
    </xf>
    <xf numFmtId="184" fontId="8" fillId="0" borderId="6" xfId="17" applyNumberFormat="1" applyFont="1" applyFill="1" applyBorder="1" applyAlignment="1">
      <alignment horizontal="center"/>
    </xf>
    <xf numFmtId="43" fontId="8" fillId="0" borderId="0" xfId="22" applyNumberFormat="1" applyFont="1" applyFill="1" applyBorder="1">
      <alignment/>
      <protection/>
    </xf>
    <xf numFmtId="43" fontId="0" fillId="0" borderId="0" xfId="22" applyNumberFormat="1" applyFill="1">
      <alignment/>
      <protection/>
    </xf>
    <xf numFmtId="43" fontId="8" fillId="0" borderId="0" xfId="15" applyNumberFormat="1" applyFont="1" applyFill="1" applyBorder="1" applyAlignment="1">
      <alignment horizontal="center"/>
    </xf>
    <xf numFmtId="2" fontId="8" fillId="0" borderId="0" xfId="22" applyNumberFormat="1" applyFont="1" applyFill="1" applyBorder="1">
      <alignment/>
      <protection/>
    </xf>
    <xf numFmtId="15" fontId="11" fillId="0" borderId="0" xfId="22" applyNumberFormat="1" applyFont="1" applyFill="1" applyAlignment="1">
      <alignment horizontal="left"/>
      <protection/>
    </xf>
    <xf numFmtId="0" fontId="7" fillId="0" borderId="0" xfId="22" applyFont="1" applyAlignment="1">
      <alignment horizontal="left"/>
      <protection/>
    </xf>
    <xf numFmtId="0" fontId="8" fillId="0" borderId="0" xfId="22" applyFont="1">
      <alignment/>
      <protection/>
    </xf>
    <xf numFmtId="0" fontId="11" fillId="0" borderId="0" xfId="22" applyFont="1" applyFill="1" applyAlignment="1">
      <alignment horizontal="centerContinuous"/>
      <protection/>
    </xf>
    <xf numFmtId="0" fontId="11" fillId="0" borderId="0" xfId="22" applyFont="1" applyBorder="1" applyAlignment="1">
      <alignment horizontal="centerContinuous"/>
      <protection/>
    </xf>
    <xf numFmtId="0" fontId="11" fillId="0" borderId="0" xfId="22" applyFont="1" applyAlignment="1">
      <alignment horizontal="centerContinuous"/>
      <protection/>
    </xf>
    <xf numFmtId="0" fontId="0" fillId="0" borderId="0" xfId="22">
      <alignment/>
      <protection/>
    </xf>
    <xf numFmtId="0" fontId="8" fillId="0" borderId="0" xfId="22" applyFont="1" applyAlignment="1">
      <alignment horizontal="left"/>
      <protection/>
    </xf>
    <xf numFmtId="0" fontId="8" fillId="0" borderId="0" xfId="22" applyFont="1" applyBorder="1" applyAlignment="1">
      <alignment horizontal="centerContinuous"/>
      <protection/>
    </xf>
    <xf numFmtId="0" fontId="8" fillId="0" borderId="0" xfId="22" applyFont="1" applyAlignment="1">
      <alignment horizontal="centerContinuous"/>
      <protection/>
    </xf>
    <xf numFmtId="0" fontId="11" fillId="0" borderId="0" xfId="22" applyFont="1" applyAlignment="1">
      <alignment horizontal="left"/>
      <protection/>
    </xf>
    <xf numFmtId="0" fontId="8" fillId="0" borderId="0" xfId="22" applyFont="1" applyBorder="1">
      <alignment/>
      <protection/>
    </xf>
    <xf numFmtId="0" fontId="12" fillId="0" borderId="0" xfId="22" applyFont="1" applyAlignment="1">
      <alignment horizontal="left"/>
      <protection/>
    </xf>
    <xf numFmtId="0" fontId="8" fillId="0" borderId="0" xfId="22" applyFont="1" applyAlignment="1">
      <alignment horizontal="center"/>
      <protection/>
    </xf>
    <xf numFmtId="0" fontId="8" fillId="0" borderId="0" xfId="22" applyFont="1" applyFill="1" applyAlignment="1">
      <alignment horizontal="center"/>
      <protection/>
    </xf>
    <xf numFmtId="0" fontId="8" fillId="0" borderId="0" xfId="22" applyFont="1" applyBorder="1" applyAlignment="1">
      <alignment horizontal="center"/>
      <protection/>
    </xf>
    <xf numFmtId="0" fontId="0" fillId="0" borderId="0" xfId="22" applyFont="1">
      <alignment/>
      <protection/>
    </xf>
    <xf numFmtId="0" fontId="11" fillId="0" borderId="0" xfId="22" applyFont="1" applyAlignment="1">
      <alignment horizontal="center"/>
      <protection/>
    </xf>
    <xf numFmtId="0" fontId="12" fillId="0" borderId="0" xfId="22" applyFont="1" applyAlignment="1">
      <alignment horizontal="center"/>
      <protection/>
    </xf>
    <xf numFmtId="0" fontId="12" fillId="0" borderId="0" xfId="22" applyFont="1" applyFill="1" applyAlignment="1">
      <alignment horizontal="center"/>
      <protection/>
    </xf>
    <xf numFmtId="0" fontId="8" fillId="0" borderId="0" xfId="22" applyFont="1" applyBorder="1" applyAlignment="1" quotePrefix="1">
      <alignment horizontal="center"/>
      <protection/>
    </xf>
    <xf numFmtId="0" fontId="8" fillId="0" borderId="0" xfId="22" applyFont="1" applyAlignment="1" quotePrefix="1">
      <alignment horizontal="center"/>
      <protection/>
    </xf>
    <xf numFmtId="0" fontId="11" fillId="0" borderId="0" xfId="22" applyFont="1" applyFill="1" applyAlignment="1">
      <alignment horizontal="center"/>
      <protection/>
    </xf>
    <xf numFmtId="0" fontId="11" fillId="0" borderId="0" xfId="22" applyFont="1" applyBorder="1" applyAlignment="1">
      <alignment horizontal="center"/>
      <protection/>
    </xf>
    <xf numFmtId="0" fontId="11" fillId="0" borderId="0" xfId="22" applyFont="1">
      <alignment/>
      <protection/>
    </xf>
    <xf numFmtId="0" fontId="11" fillId="0" borderId="0" xfId="22" applyFont="1" applyFill="1" applyAlignment="1" quotePrefix="1">
      <alignment horizontal="center"/>
      <protection/>
    </xf>
    <xf numFmtId="0" fontId="11" fillId="0" borderId="0" xfId="22"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Fill="1" applyAlignment="1">
      <alignment horizontal="center"/>
    </xf>
    <xf numFmtId="184" fontId="11" fillId="0" borderId="0" xfId="17" applyNumberFormat="1" applyFont="1" applyBorder="1" applyAlignment="1">
      <alignment horizontal="center"/>
    </xf>
    <xf numFmtId="184" fontId="11" fillId="0" borderId="0" xfId="17" applyNumberFormat="1" applyFont="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182" fontId="8" fillId="0" borderId="7" xfId="15" applyNumberFormat="1" applyFont="1" applyFill="1" applyBorder="1" applyAlignment="1">
      <alignment/>
    </xf>
    <xf numFmtId="184" fontId="8" fillId="0" borderId="7" xfId="17" applyNumberFormat="1" applyFont="1" applyFill="1" applyBorder="1" applyAlignment="1">
      <alignment horizontal="center"/>
    </xf>
    <xf numFmtId="182" fontId="8" fillId="0" borderId="8" xfId="15" applyNumberFormat="1" applyFont="1" applyFill="1" applyBorder="1" applyAlignment="1">
      <alignment/>
    </xf>
    <xf numFmtId="184" fontId="8" fillId="0" borderId="8" xfId="17" applyNumberFormat="1" applyFont="1" applyFill="1" applyBorder="1" applyAlignment="1">
      <alignment horizontal="center"/>
    </xf>
    <xf numFmtId="182" fontId="8" fillId="0" borderId="9" xfId="15" applyNumberFormat="1" applyFont="1" applyFill="1" applyBorder="1" applyAlignment="1">
      <alignment/>
    </xf>
    <xf numFmtId="184" fontId="8" fillId="0" borderId="9" xfId="17" applyNumberFormat="1" applyFont="1" applyFill="1" applyBorder="1" applyAlignment="1">
      <alignment horizontal="center"/>
    </xf>
    <xf numFmtId="0" fontId="8" fillId="0" borderId="0" xfId="22"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2" applyFont="1" applyAlignment="1" quotePrefix="1">
      <alignment horizontal="left"/>
      <protection/>
    </xf>
    <xf numFmtId="184" fontId="13" fillId="0" borderId="4" xfId="17" applyNumberFormat="1" applyFont="1" applyFill="1" applyBorder="1" applyAlignment="1">
      <alignment/>
    </xf>
    <xf numFmtId="184" fontId="13" fillId="0" borderId="0" xfId="17" applyNumberFormat="1" applyFont="1" applyBorder="1" applyAlignment="1">
      <alignment/>
    </xf>
    <xf numFmtId="184" fontId="13" fillId="0" borderId="0" xfId="17" applyNumberFormat="1" applyFont="1" applyFill="1" applyBorder="1" applyAlignment="1">
      <alignment/>
    </xf>
    <xf numFmtId="184" fontId="8" fillId="0" borderId="7" xfId="17" applyNumberFormat="1" applyFont="1" applyFill="1" applyBorder="1" applyAlignment="1">
      <alignment/>
    </xf>
    <xf numFmtId="184" fontId="8" fillId="0" borderId="8" xfId="17" applyNumberFormat="1" applyFont="1" applyFill="1" applyBorder="1" applyAlignment="1">
      <alignment/>
    </xf>
    <xf numFmtId="184" fontId="8" fillId="0" borderId="9" xfId="17" applyNumberFormat="1" applyFont="1" applyFill="1" applyBorder="1" applyAlignment="1">
      <alignment/>
    </xf>
    <xf numFmtId="184" fontId="13" fillId="0" borderId="0" xfId="17" applyNumberFormat="1" applyFont="1" applyBorder="1" applyAlignment="1">
      <alignment horizontal="center"/>
    </xf>
    <xf numFmtId="184" fontId="13" fillId="0" borderId="6" xfId="17" applyNumberFormat="1" applyFont="1" applyFill="1" applyBorder="1" applyAlignment="1">
      <alignment/>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13" fillId="0" borderId="0" xfId="17" applyNumberFormat="1" applyFont="1" applyFill="1" applyBorder="1" applyAlignment="1">
      <alignment horizontal="right"/>
    </xf>
    <xf numFmtId="184" fontId="13" fillId="0" borderId="0" xfId="17" applyNumberFormat="1" applyFont="1" applyBorder="1" applyAlignment="1">
      <alignment horizontal="right"/>
    </xf>
    <xf numFmtId="184" fontId="8" fillId="0" borderId="0" xfId="17" applyNumberFormat="1" applyFont="1" applyFill="1" applyAlignment="1">
      <alignment horizontal="right"/>
    </xf>
    <xf numFmtId="184" fontId="8" fillId="0" borderId="0" xfId="17" applyNumberFormat="1" applyFont="1" applyBorder="1" applyAlignment="1">
      <alignment horizontal="right"/>
    </xf>
    <xf numFmtId="184" fontId="8" fillId="0" borderId="0" xfId="17" applyNumberFormat="1" applyFont="1" applyFill="1" applyBorder="1" applyAlignment="1">
      <alignment horizontal="right"/>
    </xf>
    <xf numFmtId="0" fontId="11" fillId="0" borderId="0" xfId="22" applyFont="1" applyAlignment="1" quotePrefix="1">
      <alignment horizontal="left"/>
      <protection/>
    </xf>
    <xf numFmtId="184" fontId="8" fillId="0" borderId="0" xfId="17" applyNumberFormat="1" applyFont="1" applyFill="1" applyAlignment="1">
      <alignment horizontal="center"/>
    </xf>
    <xf numFmtId="43" fontId="10" fillId="0" borderId="0" xfId="17" applyNumberFormat="1" applyFont="1" applyFill="1" applyAlignment="1">
      <alignment/>
    </xf>
    <xf numFmtId="43" fontId="10" fillId="0" borderId="0" xfId="17" applyNumberFormat="1" applyFont="1" applyBorder="1" applyAlignment="1">
      <alignment/>
    </xf>
    <xf numFmtId="184" fontId="8" fillId="0" borderId="0" xfId="22" applyNumberFormat="1" applyFont="1" applyFill="1">
      <alignment/>
      <protection/>
    </xf>
    <xf numFmtId="43" fontId="8" fillId="0" borderId="0" xfId="15" applyFont="1" applyFill="1" applyAlignment="1">
      <alignment/>
    </xf>
    <xf numFmtId="182" fontId="8" fillId="0" borderId="0" xfId="22" applyNumberFormat="1" applyFont="1" applyBorder="1">
      <alignment/>
      <protection/>
    </xf>
    <xf numFmtId="184" fontId="8" fillId="0" borderId="0" xfId="15" applyNumberFormat="1" applyFont="1" applyFill="1" applyAlignment="1">
      <alignment/>
    </xf>
    <xf numFmtId="15" fontId="11" fillId="0" borderId="0" xfId="22" applyNumberFormat="1" applyFont="1" applyAlignment="1">
      <alignment horizontal="left"/>
      <protection/>
    </xf>
    <xf numFmtId="37" fontId="8" fillId="0" borderId="0" xfId="22" applyNumberFormat="1" applyFont="1" applyBorder="1" applyAlignment="1">
      <alignment horizontal="left"/>
      <protection/>
    </xf>
    <xf numFmtId="37" fontId="8" fillId="0" borderId="0" xfId="22" applyNumberFormat="1" applyFont="1" applyAlignment="1">
      <alignment horizontal="centerContinuous"/>
      <protection/>
    </xf>
    <xf numFmtId="37" fontId="8" fillId="0" borderId="0" xfId="22" applyNumberFormat="1" applyFont="1">
      <alignment/>
      <protection/>
    </xf>
    <xf numFmtId="37" fontId="8" fillId="0" borderId="0" xfId="22" applyNumberFormat="1" applyFont="1" applyFill="1" applyAlignment="1">
      <alignment horizontal="centerContinuous"/>
      <protection/>
    </xf>
    <xf numFmtId="43" fontId="9" fillId="0" borderId="0" xfId="17" applyFont="1" applyAlignment="1">
      <alignment/>
    </xf>
    <xf numFmtId="0" fontId="9" fillId="0" borderId="0" xfId="22" applyFont="1">
      <alignment/>
      <protection/>
    </xf>
    <xf numFmtId="43" fontId="0" fillId="0" borderId="0" xfId="17" applyFont="1" applyAlignment="1">
      <alignment/>
    </xf>
    <xf numFmtId="0" fontId="0" fillId="0" borderId="0" xfId="22" applyFont="1">
      <alignment/>
      <protection/>
    </xf>
    <xf numFmtId="37" fontId="8" fillId="0" borderId="0" xfId="22" applyNumberFormat="1" applyFont="1" applyFill="1">
      <alignment/>
      <protection/>
    </xf>
    <xf numFmtId="37" fontId="11" fillId="0" borderId="0" xfId="22" applyNumberFormat="1" applyFont="1" applyBorder="1" applyAlignment="1">
      <alignment horizontal="left"/>
      <protection/>
    </xf>
    <xf numFmtId="39" fontId="11" fillId="0" borderId="0" xfId="0" applyFont="1" applyAlignment="1">
      <alignment horizontal="left"/>
    </xf>
    <xf numFmtId="0" fontId="14" fillId="0" borderId="0" xfId="22" applyFont="1">
      <alignment/>
      <protection/>
    </xf>
    <xf numFmtId="0" fontId="11" fillId="0" borderId="0" xfId="22" applyFont="1" applyBorder="1" applyAlignment="1">
      <alignment horizontal="left"/>
      <protection/>
    </xf>
    <xf numFmtId="15" fontId="11" fillId="0" borderId="0" xfId="22" applyNumberFormat="1" applyFont="1" applyAlignment="1" quotePrefix="1">
      <alignment horizontal="left"/>
      <protection/>
    </xf>
    <xf numFmtId="39" fontId="14"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center"/>
    </xf>
    <xf numFmtId="184" fontId="8" fillId="0" borderId="0" xfId="15" applyNumberFormat="1" applyFont="1" applyAlignment="1" quotePrefix="1">
      <alignment horizontal="right"/>
    </xf>
    <xf numFmtId="39" fontId="8" fillId="0" borderId="0" xfId="0" applyFont="1" applyBorder="1" applyAlignment="1">
      <alignment/>
    </xf>
    <xf numFmtId="43" fontId="8" fillId="0" borderId="0" xfId="15" applyFont="1" applyBorder="1" applyAlignment="1" quotePrefix="1">
      <alignment horizontal="right"/>
    </xf>
    <xf numFmtId="43" fontId="8" fillId="0" borderId="0" xfId="15" applyFont="1" applyBorder="1" applyAlignment="1">
      <alignment horizontal="right"/>
    </xf>
    <xf numFmtId="184" fontId="8" fillId="0" borderId="0" xfId="15" applyNumberFormat="1" applyFont="1" applyBorder="1" applyAlignment="1" quotePrefix="1">
      <alignment horizontal="right"/>
    </xf>
    <xf numFmtId="39" fontId="0" fillId="0" borderId="0" xfId="0" applyFont="1" applyAlignment="1">
      <alignment/>
    </xf>
    <xf numFmtId="39" fontId="8" fillId="0" borderId="0" xfId="0" applyFont="1" applyFill="1" applyAlignment="1">
      <alignment/>
    </xf>
    <xf numFmtId="43" fontId="8" fillId="0" borderId="0" xfId="15" applyFont="1" applyBorder="1" applyAlignment="1">
      <alignment/>
    </xf>
    <xf numFmtId="41" fontId="8" fillId="0" borderId="0" xfId="15" applyNumberFormat="1" applyFont="1" applyBorder="1" applyAlignment="1">
      <alignment horizontal="right"/>
    </xf>
    <xf numFmtId="43" fontId="15" fillId="0" borderId="0" xfId="15" applyFont="1" applyBorder="1" applyAlignment="1">
      <alignment/>
    </xf>
    <xf numFmtId="39" fontId="15" fillId="0" borderId="0" xfId="0" applyFont="1" applyAlignment="1">
      <alignment/>
    </xf>
    <xf numFmtId="43" fontId="8" fillId="0" borderId="4" xfId="15" applyFont="1" applyBorder="1" applyAlignment="1">
      <alignment/>
    </xf>
    <xf numFmtId="39" fontId="8" fillId="0" borderId="4" xfId="0" applyFont="1" applyBorder="1" applyAlignment="1">
      <alignment/>
    </xf>
    <xf numFmtId="37" fontId="8" fillId="0" borderId="4" xfId="0" applyNumberFormat="1" applyFont="1" applyBorder="1" applyAlignment="1">
      <alignment/>
    </xf>
    <xf numFmtId="39" fontId="15" fillId="0" borderId="4" xfId="0" applyFont="1" applyBorder="1" applyAlignment="1">
      <alignment/>
    </xf>
    <xf numFmtId="37" fontId="8" fillId="0" borderId="4" xfId="0" applyNumberFormat="1" applyFont="1" applyBorder="1" applyAlignment="1" quotePrefix="1">
      <alignment horizontal="right"/>
    </xf>
    <xf numFmtId="37" fontId="8" fillId="0" borderId="0" xfId="0" applyNumberFormat="1" applyFont="1" applyAlignment="1" quotePrefix="1">
      <alignment horizontal="center"/>
    </xf>
    <xf numFmtId="37" fontId="8" fillId="0" borderId="0" xfId="0" applyNumberFormat="1" applyFont="1" applyAlignment="1">
      <alignment horizontal="center"/>
    </xf>
    <xf numFmtId="184" fontId="8" fillId="0" borderId="6" xfId="15" applyNumberFormat="1" applyFont="1" applyBorder="1" applyAlignment="1">
      <alignment/>
    </xf>
    <xf numFmtId="184" fontId="8" fillId="0" borderId="0" xfId="15" applyNumberFormat="1" applyFont="1" applyAlignment="1">
      <alignment/>
    </xf>
    <xf numFmtId="39" fontId="14"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39" fontId="0" fillId="0" borderId="0" xfId="0" applyBorder="1" applyAlignment="1">
      <alignment/>
    </xf>
    <xf numFmtId="184" fontId="8" fillId="0" borderId="4" xfId="15" applyNumberFormat="1" applyFont="1" applyBorder="1" applyAlignment="1">
      <alignment/>
    </xf>
    <xf numFmtId="184" fontId="0" fillId="0" borderId="0" xfId="15" applyNumberFormat="1" applyAlignment="1">
      <alignment/>
    </xf>
    <xf numFmtId="184" fontId="0" fillId="0" borderId="0" xfId="15" applyNumberFormat="1" applyFont="1" applyAlignment="1">
      <alignment/>
    </xf>
    <xf numFmtId="37" fontId="8" fillId="0" borderId="0" xfId="0" applyNumberFormat="1" applyFont="1" applyAlignment="1">
      <alignment/>
    </xf>
    <xf numFmtId="37" fontId="0" fillId="0" borderId="0" xfId="0" applyNumberFormat="1" applyAlignment="1">
      <alignment/>
    </xf>
    <xf numFmtId="37" fontId="14" fillId="0" borderId="0" xfId="0" applyNumberFormat="1" applyFont="1" applyAlignment="1">
      <alignment/>
    </xf>
    <xf numFmtId="43" fontId="14" fillId="0" borderId="0" xfId="15" applyFont="1" applyAlignment="1">
      <alignment/>
    </xf>
    <xf numFmtId="0" fontId="6" fillId="0" borderId="0" xfId="22" applyFont="1" applyAlignment="1">
      <alignment horizontal="center"/>
      <protection/>
    </xf>
    <xf numFmtId="0" fontId="6" fillId="0" borderId="0" xfId="22" applyFont="1" applyFill="1" applyAlignment="1">
      <alignment horizontal="center"/>
      <protection/>
    </xf>
    <xf numFmtId="39" fontId="1" fillId="0" borderId="0" xfId="0" applyFont="1" applyFill="1" applyAlignment="1">
      <alignment/>
    </xf>
    <xf numFmtId="39" fontId="16" fillId="0" borderId="0" xfId="0" applyFont="1" applyFill="1" applyAlignment="1">
      <alignment/>
    </xf>
    <xf numFmtId="39" fontId="17" fillId="0" borderId="0" xfId="0" applyFont="1" applyFill="1" applyAlignment="1">
      <alignment/>
    </xf>
    <xf numFmtId="39" fontId="11" fillId="0" borderId="0" xfId="0" applyFont="1" applyAlignment="1">
      <alignment/>
    </xf>
    <xf numFmtId="38" fontId="8" fillId="0" borderId="0" xfId="0" applyNumberFormat="1" applyFont="1" applyAlignment="1">
      <alignment/>
    </xf>
    <xf numFmtId="38" fontId="8" fillId="0" borderId="0" xfId="15" applyNumberFormat="1" applyFont="1" applyFill="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8" fontId="8" fillId="0" borderId="10"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11" xfId="15" applyNumberFormat="1" applyFont="1" applyBorder="1" applyAlignment="1">
      <alignment/>
    </xf>
    <xf numFmtId="38" fontId="11" fillId="0" borderId="0" xfId="15" applyNumberFormat="1" applyFont="1" applyBorder="1" applyAlignment="1">
      <alignment/>
    </xf>
    <xf numFmtId="43" fontId="8" fillId="0" borderId="0" xfId="15" applyFont="1" applyAlignment="1">
      <alignment/>
    </xf>
    <xf numFmtId="38" fontId="11" fillId="0" borderId="12"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0" fontId="14" fillId="0" borderId="0" xfId="22" applyFont="1" applyFill="1" applyAlignment="1">
      <alignment horizontal="left"/>
      <protection/>
    </xf>
    <xf numFmtId="0" fontId="6" fillId="0" borderId="0" xfId="22" applyFont="1" applyFill="1" applyAlignment="1">
      <alignment horizontal="left"/>
      <protection/>
    </xf>
    <xf numFmtId="0" fontId="6" fillId="0" borderId="0" xfId="22" applyFont="1" applyAlignment="1" quotePrefix="1">
      <alignment horizontal="left"/>
      <protection/>
    </xf>
    <xf numFmtId="0" fontId="6" fillId="0" borderId="0" xfId="22" applyFont="1">
      <alignment/>
      <protection/>
    </xf>
    <xf numFmtId="0" fontId="6" fillId="0" borderId="0" xfId="22" applyFont="1" quotePrefix="1">
      <alignment/>
      <protection/>
    </xf>
    <xf numFmtId="0" fontId="14" fillId="0" borderId="13" xfId="22" applyFont="1" applyBorder="1">
      <alignment/>
      <protection/>
    </xf>
    <xf numFmtId="0" fontId="6" fillId="0" borderId="14" xfId="22" applyFont="1" applyBorder="1">
      <alignment/>
      <protection/>
    </xf>
    <xf numFmtId="0" fontId="14" fillId="0" borderId="14" xfId="22" applyFont="1" applyBorder="1">
      <alignment/>
      <protection/>
    </xf>
    <xf numFmtId="0" fontId="14" fillId="0" borderId="15" xfId="22" applyFont="1" applyBorder="1">
      <alignment/>
      <protection/>
    </xf>
    <xf numFmtId="39" fontId="8" fillId="0" borderId="13" xfId="0" applyFont="1" applyFill="1" applyBorder="1" applyAlignment="1">
      <alignment horizontal="center"/>
    </xf>
    <xf numFmtId="39" fontId="8" fillId="0" borderId="7" xfId="0" applyFont="1" applyFill="1" applyBorder="1" applyAlignment="1">
      <alignment horizontal="center"/>
    </xf>
    <xf numFmtId="39" fontId="0" fillId="0" borderId="0" xfId="0" applyFont="1" applyAlignment="1">
      <alignment/>
    </xf>
    <xf numFmtId="0" fontId="6" fillId="0" borderId="3" xfId="22" applyFont="1" applyBorder="1">
      <alignment/>
      <protection/>
    </xf>
    <xf numFmtId="0" fontId="6" fillId="0" borderId="4" xfId="22" applyFont="1" applyBorder="1">
      <alignment/>
      <protection/>
    </xf>
    <xf numFmtId="0" fontId="14" fillId="0" borderId="4" xfId="22" applyFont="1" applyBorder="1">
      <alignment/>
      <protection/>
    </xf>
    <xf numFmtId="0" fontId="14" fillId="0" borderId="5" xfId="22" applyFont="1" applyBorder="1">
      <alignment/>
      <protection/>
    </xf>
    <xf numFmtId="39" fontId="8" fillId="0" borderId="3" xfId="0" applyFont="1" applyFill="1" applyBorder="1" applyAlignment="1">
      <alignment horizontal="center"/>
    </xf>
    <xf numFmtId="39" fontId="8" fillId="0" borderId="9" xfId="0" applyFont="1" applyFill="1" applyBorder="1" applyAlignment="1">
      <alignment horizontal="center"/>
    </xf>
    <xf numFmtId="0" fontId="6" fillId="0" borderId="1" xfId="22" applyFont="1" applyBorder="1">
      <alignment/>
      <protection/>
    </xf>
    <xf numFmtId="0" fontId="6" fillId="0" borderId="0" xfId="22" applyFont="1" applyBorder="1">
      <alignment/>
      <protection/>
    </xf>
    <xf numFmtId="0" fontId="14" fillId="0" borderId="0" xfId="22" applyFont="1" applyBorder="1">
      <alignment/>
      <protection/>
    </xf>
    <xf numFmtId="0" fontId="14" fillId="0" borderId="2" xfId="22" applyFont="1" applyBorder="1">
      <alignment/>
      <protection/>
    </xf>
    <xf numFmtId="0" fontId="14" fillId="0" borderId="8" xfId="22" applyFont="1" applyBorder="1">
      <alignment/>
      <protection/>
    </xf>
    <xf numFmtId="39" fontId="14" fillId="0" borderId="1" xfId="0" applyFont="1" applyFill="1" applyBorder="1" applyAlignment="1">
      <alignment/>
    </xf>
    <xf numFmtId="0" fontId="0" fillId="0" borderId="8" xfId="22" applyBorder="1">
      <alignment/>
      <protection/>
    </xf>
    <xf numFmtId="0" fontId="14" fillId="0" borderId="1" xfId="22" applyFont="1" applyBorder="1">
      <alignment/>
      <protection/>
    </xf>
    <xf numFmtId="184" fontId="14" fillId="0" borderId="8" xfId="15" applyNumberFormat="1" applyFont="1" applyBorder="1" applyAlignment="1">
      <alignment/>
    </xf>
    <xf numFmtId="184" fontId="14" fillId="0" borderId="8" xfId="22" applyNumberFormat="1" applyFont="1" applyBorder="1">
      <alignment/>
      <protection/>
    </xf>
    <xf numFmtId="0" fontId="14" fillId="0" borderId="9" xfId="22" applyFont="1" applyBorder="1">
      <alignment/>
      <protection/>
    </xf>
    <xf numFmtId="182" fontId="14" fillId="0" borderId="0" xfId="15" applyNumberFormat="1" applyFont="1" applyAlignment="1">
      <alignment/>
    </xf>
    <xf numFmtId="0" fontId="18" fillId="0" borderId="0" xfId="22" applyFont="1">
      <alignment/>
      <protection/>
    </xf>
    <xf numFmtId="0" fontId="14" fillId="0" borderId="0" xfId="22" applyFont="1" applyAlignment="1">
      <alignment horizontal="center"/>
      <protection/>
    </xf>
    <xf numFmtId="0" fontId="19" fillId="0" borderId="0" xfId="22" applyFont="1">
      <alignment/>
      <protection/>
    </xf>
    <xf numFmtId="0" fontId="18" fillId="0" borderId="0" xfId="22" applyFont="1" applyAlignment="1" quotePrefix="1">
      <alignment horizontal="left"/>
      <protection/>
    </xf>
    <xf numFmtId="0" fontId="6" fillId="0" borderId="0" xfId="22" applyFont="1" applyFill="1" applyAlignment="1" quotePrefix="1">
      <alignment horizontal="left"/>
      <protection/>
    </xf>
    <xf numFmtId="0" fontId="6" fillId="0" borderId="0" xfId="22" applyFont="1" applyAlignment="1">
      <alignment horizontal="left"/>
      <protection/>
    </xf>
    <xf numFmtId="0" fontId="6" fillId="0" borderId="0" xfId="22" applyFont="1" applyFill="1">
      <alignment/>
      <protection/>
    </xf>
    <xf numFmtId="0" fontId="14" fillId="0" borderId="0" xfId="22" applyFont="1" applyFill="1">
      <alignment/>
      <protection/>
    </xf>
    <xf numFmtId="0" fontId="0" fillId="0" borderId="0" xfId="22" applyFont="1" applyAlignment="1">
      <alignment horizontal="center"/>
      <protection/>
    </xf>
    <xf numFmtId="0" fontId="14" fillId="0" borderId="0" xfId="22" applyFont="1" applyAlignment="1" quotePrefix="1">
      <alignment horizontal="left"/>
      <protection/>
    </xf>
    <xf numFmtId="0" fontId="14" fillId="0" borderId="0" xfId="22" applyFont="1" quotePrefix="1">
      <alignment/>
      <protection/>
    </xf>
    <xf numFmtId="184" fontId="14" fillId="0" borderId="0" xfId="15" applyNumberFormat="1" applyFont="1" applyAlignment="1">
      <alignment horizontal="center"/>
    </xf>
    <xf numFmtId="184" fontId="14" fillId="0" borderId="0" xfId="15" applyNumberFormat="1" applyFont="1" applyAlignment="1">
      <alignment horizontal="right"/>
    </xf>
    <xf numFmtId="43" fontId="14" fillId="0" borderId="0" xfId="15" applyFont="1" applyAlignment="1">
      <alignment horizontal="center"/>
    </xf>
    <xf numFmtId="184" fontId="14" fillId="0" borderId="0" xfId="17" applyNumberFormat="1" applyFont="1" applyAlignment="1">
      <alignment/>
    </xf>
    <xf numFmtId="184" fontId="14" fillId="0" borderId="4" xfId="17" applyNumberFormat="1" applyFont="1" applyBorder="1" applyAlignment="1">
      <alignment/>
    </xf>
    <xf numFmtId="184" fontId="14" fillId="0" borderId="6" xfId="17" applyNumberFormat="1" applyFont="1" applyBorder="1" applyAlignment="1">
      <alignment/>
    </xf>
    <xf numFmtId="184" fontId="14" fillId="0" borderId="0" xfId="17" applyNumberFormat="1" applyFont="1" applyBorder="1" applyAlignment="1">
      <alignment/>
    </xf>
    <xf numFmtId="0" fontId="14" fillId="0" borderId="0" xfId="22" applyFont="1" applyAlignment="1" quotePrefix="1">
      <alignment horizontal="right"/>
      <protection/>
    </xf>
    <xf numFmtId="0" fontId="20" fillId="0" borderId="0" xfId="22" applyFont="1">
      <alignment/>
      <protection/>
    </xf>
    <xf numFmtId="0" fontId="21" fillId="0" borderId="0" xfId="22" applyFont="1">
      <alignment/>
      <protection/>
    </xf>
    <xf numFmtId="0" fontId="18" fillId="0" borderId="0" xfId="22" applyFont="1" applyAlignment="1">
      <alignment horizontal="left"/>
      <protection/>
    </xf>
    <xf numFmtId="0" fontId="20" fillId="0" borderId="0" xfId="22" applyFont="1" applyAlignment="1">
      <alignment horizontal="right"/>
      <protection/>
    </xf>
    <xf numFmtId="0" fontId="18" fillId="0" borderId="0" xfId="22" applyFont="1" applyAlignment="1">
      <alignment horizontal="right"/>
      <protection/>
    </xf>
    <xf numFmtId="0" fontId="14" fillId="0" borderId="0" xfId="22" applyFont="1" applyAlignment="1">
      <alignment horizontal="left"/>
      <protection/>
    </xf>
    <xf numFmtId="0" fontId="14" fillId="0" borderId="0" xfId="22" applyFont="1" applyBorder="1" quotePrefix="1">
      <alignment/>
      <protection/>
    </xf>
    <xf numFmtId="0" fontId="14" fillId="0" borderId="0" xfId="22" applyFont="1" applyBorder="1" applyAlignment="1">
      <alignment horizontal="center"/>
      <protection/>
    </xf>
    <xf numFmtId="0" fontId="6" fillId="0" borderId="0" xfId="22" applyFont="1" applyBorder="1" applyAlignment="1">
      <alignment horizontal="center"/>
      <protection/>
    </xf>
    <xf numFmtId="0" fontId="22" fillId="0" borderId="0" xfId="22" applyFont="1" applyBorder="1">
      <alignment/>
      <protection/>
    </xf>
    <xf numFmtId="0" fontId="20" fillId="0" borderId="0" xfId="22" applyFont="1" applyBorder="1">
      <alignment/>
      <protection/>
    </xf>
    <xf numFmtId="184" fontId="14" fillId="0" borderId="4" xfId="15" applyNumberFormat="1" applyFont="1" applyBorder="1" applyAlignment="1">
      <alignment horizontal="center"/>
    </xf>
    <xf numFmtId="184" fontId="14" fillId="0" borderId="4" xfId="22" applyNumberFormat="1" applyFont="1" applyBorder="1">
      <alignment/>
      <protection/>
    </xf>
    <xf numFmtId="184" fontId="14" fillId="0" borderId="0" xfId="22" applyNumberFormat="1" applyFont="1" applyBorder="1">
      <alignment/>
      <protection/>
    </xf>
    <xf numFmtId="184" fontId="6" fillId="0" borderId="0" xfId="22" applyNumberFormat="1" applyFont="1" applyBorder="1">
      <alignment/>
      <protection/>
    </xf>
    <xf numFmtId="182" fontId="14" fillId="0" borderId="0" xfId="22" applyNumberFormat="1" applyFont="1" applyBorder="1">
      <alignment/>
      <protection/>
    </xf>
    <xf numFmtId="184" fontId="14" fillId="0" borderId="0" xfId="15" applyNumberFormat="1" applyFont="1" applyAlignment="1">
      <alignment horizontal="right" readingOrder="2"/>
    </xf>
    <xf numFmtId="0" fontId="0" fillId="0" borderId="0" xfId="22" applyFont="1" applyAlignment="1">
      <alignment horizontal="right" readingOrder="2"/>
      <protection/>
    </xf>
    <xf numFmtId="184" fontId="14" fillId="0" borderId="0" xfId="15" applyNumberFormat="1" applyFont="1" applyAlignment="1">
      <alignment/>
    </xf>
    <xf numFmtId="2" fontId="14" fillId="0" borderId="0" xfId="22" applyNumberFormat="1" applyFont="1">
      <alignment/>
      <protection/>
    </xf>
    <xf numFmtId="184" fontId="8" fillId="0" borderId="6" xfId="15" applyNumberFormat="1" applyFont="1" applyFill="1" applyBorder="1" applyAlignment="1">
      <alignment/>
    </xf>
    <xf numFmtId="39" fontId="7" fillId="0" borderId="0" xfId="0" applyFont="1" applyAlignment="1">
      <alignment/>
    </xf>
    <xf numFmtId="39" fontId="6" fillId="0" borderId="0" xfId="0" applyFont="1" applyAlignment="1">
      <alignment/>
    </xf>
    <xf numFmtId="39" fontId="24" fillId="0" borderId="0" xfId="0" applyFont="1" applyAlignment="1">
      <alignment/>
    </xf>
    <xf numFmtId="171" fontId="14" fillId="0" borderId="0" xfId="18" applyFont="1" applyAlignment="1">
      <alignment/>
    </xf>
    <xf numFmtId="171" fontId="6" fillId="0" borderId="0" xfId="18" applyFont="1" applyAlignment="1">
      <alignment horizontal="center"/>
    </xf>
    <xf numFmtId="171" fontId="6" fillId="0" borderId="0" xfId="18" applyFont="1" applyAlignment="1">
      <alignment/>
    </xf>
    <xf numFmtId="182" fontId="14" fillId="0" borderId="0" xfId="18" applyNumberFormat="1" applyFont="1" applyAlignment="1">
      <alignment/>
    </xf>
    <xf numFmtId="171" fontId="14" fillId="0" borderId="0" xfId="18" applyNumberFormat="1" applyFont="1" applyAlignment="1">
      <alignment/>
    </xf>
    <xf numFmtId="184" fontId="14" fillId="0" borderId="0" xfId="18" applyNumberFormat="1" applyFont="1" applyAlignment="1">
      <alignment/>
    </xf>
    <xf numFmtId="171" fontId="19" fillId="0" borderId="0" xfId="18" applyFont="1" applyAlignment="1">
      <alignment/>
    </xf>
    <xf numFmtId="182" fontId="14" fillId="0" borderId="10" xfId="18" applyNumberFormat="1" applyFont="1" applyBorder="1" applyAlignment="1">
      <alignment/>
    </xf>
    <xf numFmtId="184" fontId="14" fillId="0" borderId="10" xfId="18" applyNumberFormat="1" applyFont="1" applyBorder="1" applyAlignment="1">
      <alignment/>
    </xf>
    <xf numFmtId="0" fontId="0" fillId="0" borderId="0" xfId="22" applyFont="1" applyBorder="1">
      <alignment/>
      <protection/>
    </xf>
    <xf numFmtId="0" fontId="0" fillId="0" borderId="0" xfId="22" applyFont="1" applyFill="1">
      <alignment/>
      <protection/>
    </xf>
    <xf numFmtId="38" fontId="11" fillId="0" borderId="0" xfId="0" applyNumberFormat="1" applyFont="1" applyFill="1" applyAlignment="1">
      <alignment horizontal="center"/>
    </xf>
    <xf numFmtId="38" fontId="11" fillId="0" borderId="0" xfId="15" applyNumberFormat="1" applyFont="1" applyFill="1" applyAlignment="1">
      <alignment horizontal="right"/>
    </xf>
    <xf numFmtId="39" fontId="11" fillId="0" borderId="0" xfId="0" applyFont="1" applyFill="1" applyBorder="1" applyAlignment="1">
      <alignment/>
    </xf>
    <xf numFmtId="39" fontId="11" fillId="0" borderId="0" xfId="0" applyFont="1" applyFill="1" applyAlignment="1">
      <alignment horizontal="center"/>
    </xf>
    <xf numFmtId="39" fontId="11" fillId="0" borderId="0" xfId="0" applyFont="1" applyFill="1" applyAlignment="1">
      <alignment/>
    </xf>
    <xf numFmtId="38" fontId="0" fillId="0" borderId="0" xfId="0" applyNumberFormat="1" applyFont="1" applyAlignment="1">
      <alignment/>
    </xf>
    <xf numFmtId="39" fontId="0" fillId="0" borderId="0" xfId="0" applyFont="1" applyAlignment="1">
      <alignment/>
    </xf>
    <xf numFmtId="39" fontId="0" fillId="0" borderId="0" xfId="0" applyFont="1" applyBorder="1" applyAlignment="1">
      <alignment/>
    </xf>
    <xf numFmtId="39" fontId="0" fillId="0" borderId="0" xfId="0" applyFont="1" applyFill="1" applyAlignment="1">
      <alignment/>
    </xf>
    <xf numFmtId="39" fontId="6" fillId="0" borderId="0" xfId="0" applyFont="1" applyAlignment="1">
      <alignment horizontal="center"/>
    </xf>
    <xf numFmtId="39" fontId="14" fillId="0" borderId="0" xfId="0" applyFont="1" applyAlignment="1">
      <alignment horizontal="center"/>
    </xf>
    <xf numFmtId="0" fontId="14" fillId="0" borderId="0" xfId="22" applyFont="1" applyFill="1" applyAlignment="1">
      <alignment horizontal="left"/>
      <protection/>
    </xf>
    <xf numFmtId="0" fontId="6" fillId="0" borderId="0" xfId="22" applyFont="1" applyAlignment="1">
      <alignment horizontal="center"/>
      <protection/>
    </xf>
    <xf numFmtId="0" fontId="11"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xf numFmtId="38" fontId="11" fillId="0" borderId="0" xfId="0" applyNumberFormat="1" applyFont="1" applyFill="1" applyAlignment="1">
      <alignment horizontal="center"/>
    </xf>
  </cellXfs>
  <cellStyles count="10">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9525</xdr:rowOff>
    </xdr:from>
    <xdr:to>
      <xdr:col>7</xdr:col>
      <xdr:colOff>828675</xdr:colOff>
      <xdr:row>19</xdr:row>
      <xdr:rowOff>104775</xdr:rowOff>
    </xdr:to>
    <xdr:sp>
      <xdr:nvSpPr>
        <xdr:cNvPr id="1" name="TextBox 2"/>
        <xdr:cNvSpPr txBox="1">
          <a:spLocks noChangeArrowheads="1"/>
        </xdr:cNvSpPr>
      </xdr:nvSpPr>
      <xdr:spPr>
        <a:xfrm>
          <a:off x="285750" y="2771775"/>
          <a:ext cx="539115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136</xdr:row>
      <xdr:rowOff>57150</xdr:rowOff>
    </xdr:from>
    <xdr:to>
      <xdr:col>8</xdr:col>
      <xdr:colOff>9525</xdr:colOff>
      <xdr:row>138</xdr:row>
      <xdr:rowOff>104775</xdr:rowOff>
    </xdr:to>
    <xdr:sp>
      <xdr:nvSpPr>
        <xdr:cNvPr id="2" name="TextBox 3"/>
        <xdr:cNvSpPr txBox="1">
          <a:spLocks noChangeArrowheads="1"/>
        </xdr:cNvSpPr>
      </xdr:nvSpPr>
      <xdr:spPr>
        <a:xfrm>
          <a:off x="304800" y="22155150"/>
          <a:ext cx="555307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over-provision of tax in prior year.</a:t>
          </a:r>
        </a:p>
      </xdr:txBody>
    </xdr:sp>
    <xdr:clientData/>
  </xdr:twoCellAnchor>
  <xdr:twoCellAnchor>
    <xdr:from>
      <xdr:col>0</xdr:col>
      <xdr:colOff>266700</xdr:colOff>
      <xdr:row>146</xdr:row>
      <xdr:rowOff>0</xdr:rowOff>
    </xdr:from>
    <xdr:to>
      <xdr:col>7</xdr:col>
      <xdr:colOff>0</xdr:colOff>
      <xdr:row>146</xdr:row>
      <xdr:rowOff>0</xdr:rowOff>
    </xdr:to>
    <xdr:sp>
      <xdr:nvSpPr>
        <xdr:cNvPr id="3" name="TextBox 4"/>
        <xdr:cNvSpPr txBox="1">
          <a:spLocks noChangeArrowheads="1"/>
        </xdr:cNvSpPr>
      </xdr:nvSpPr>
      <xdr:spPr>
        <a:xfrm>
          <a:off x="266700" y="23717250"/>
          <a:ext cx="4581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146</xdr:row>
      <xdr:rowOff>0</xdr:rowOff>
    </xdr:from>
    <xdr:to>
      <xdr:col>6</xdr:col>
      <xdr:colOff>1000125</xdr:colOff>
      <xdr:row>146</xdr:row>
      <xdr:rowOff>0</xdr:rowOff>
    </xdr:to>
    <xdr:sp>
      <xdr:nvSpPr>
        <xdr:cNvPr id="4" name="TextBox 5"/>
        <xdr:cNvSpPr txBox="1">
          <a:spLocks noChangeArrowheads="1"/>
        </xdr:cNvSpPr>
      </xdr:nvSpPr>
      <xdr:spPr>
        <a:xfrm>
          <a:off x="285750" y="23717250"/>
          <a:ext cx="4562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149</xdr:row>
      <xdr:rowOff>19050</xdr:rowOff>
    </xdr:from>
    <xdr:to>
      <xdr:col>7</xdr:col>
      <xdr:colOff>838200</xdr:colOff>
      <xdr:row>151</xdr:row>
      <xdr:rowOff>19050</xdr:rowOff>
    </xdr:to>
    <xdr:sp>
      <xdr:nvSpPr>
        <xdr:cNvPr id="5" name="TextBox 6"/>
        <xdr:cNvSpPr txBox="1">
          <a:spLocks noChangeArrowheads="1"/>
        </xdr:cNvSpPr>
      </xdr:nvSpPr>
      <xdr:spPr>
        <a:xfrm>
          <a:off x="514350" y="24222075"/>
          <a:ext cx="517207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155</xdr:row>
      <xdr:rowOff>0</xdr:rowOff>
    </xdr:from>
    <xdr:to>
      <xdr:col>7</xdr:col>
      <xdr:colOff>0</xdr:colOff>
      <xdr:row>155</xdr:row>
      <xdr:rowOff>0</xdr:rowOff>
    </xdr:to>
    <xdr:sp>
      <xdr:nvSpPr>
        <xdr:cNvPr id="6" name="TextBox 7"/>
        <xdr:cNvSpPr txBox="1">
          <a:spLocks noChangeArrowheads="1"/>
        </xdr:cNvSpPr>
      </xdr:nvSpPr>
      <xdr:spPr>
        <a:xfrm>
          <a:off x="257175" y="25174575"/>
          <a:ext cx="4591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238</xdr:row>
      <xdr:rowOff>0</xdr:rowOff>
    </xdr:from>
    <xdr:to>
      <xdr:col>8</xdr:col>
      <xdr:colOff>0</xdr:colOff>
      <xdr:row>238</xdr:row>
      <xdr:rowOff>9525</xdr:rowOff>
    </xdr:to>
    <xdr:sp>
      <xdr:nvSpPr>
        <xdr:cNvPr id="7" name="TextBox 8"/>
        <xdr:cNvSpPr txBox="1">
          <a:spLocks noChangeArrowheads="1"/>
        </xdr:cNvSpPr>
      </xdr:nvSpPr>
      <xdr:spPr>
        <a:xfrm>
          <a:off x="285750" y="38633400"/>
          <a:ext cx="556260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220</xdr:row>
      <xdr:rowOff>9525</xdr:rowOff>
    </xdr:from>
    <xdr:to>
      <xdr:col>8</xdr:col>
      <xdr:colOff>9525</xdr:colOff>
      <xdr:row>222</xdr:row>
      <xdr:rowOff>28575</xdr:rowOff>
    </xdr:to>
    <xdr:sp>
      <xdr:nvSpPr>
        <xdr:cNvPr id="8" name="TextBox 9"/>
        <xdr:cNvSpPr txBox="1">
          <a:spLocks noChangeArrowheads="1"/>
        </xdr:cNvSpPr>
      </xdr:nvSpPr>
      <xdr:spPr>
        <a:xfrm>
          <a:off x="295275" y="35709225"/>
          <a:ext cx="556260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31 March 2005 are as follows:-</a:t>
          </a:r>
        </a:p>
      </xdr:txBody>
    </xdr:sp>
    <xdr:clientData/>
  </xdr:twoCellAnchor>
  <xdr:twoCellAnchor>
    <xdr:from>
      <xdr:col>1</xdr:col>
      <xdr:colOff>9525</xdr:colOff>
      <xdr:row>241</xdr:row>
      <xdr:rowOff>9525</xdr:rowOff>
    </xdr:from>
    <xdr:to>
      <xdr:col>8</xdr:col>
      <xdr:colOff>0</xdr:colOff>
      <xdr:row>243</xdr:row>
      <xdr:rowOff>85725</xdr:rowOff>
    </xdr:to>
    <xdr:sp>
      <xdr:nvSpPr>
        <xdr:cNvPr id="9" name="TextBox 10"/>
        <xdr:cNvSpPr txBox="1">
          <a:spLocks noChangeArrowheads="1"/>
        </xdr:cNvSpPr>
      </xdr:nvSpPr>
      <xdr:spPr>
        <a:xfrm>
          <a:off x="285750" y="39128700"/>
          <a:ext cx="556260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9525</xdr:colOff>
      <xdr:row>247</xdr:row>
      <xdr:rowOff>9525</xdr:rowOff>
    </xdr:from>
    <xdr:to>
      <xdr:col>8</xdr:col>
      <xdr:colOff>0</xdr:colOff>
      <xdr:row>248</xdr:row>
      <xdr:rowOff>114300</xdr:rowOff>
    </xdr:to>
    <xdr:sp>
      <xdr:nvSpPr>
        <xdr:cNvPr id="10" name="TextBox 11"/>
        <xdr:cNvSpPr txBox="1">
          <a:spLocks noChangeArrowheads="1"/>
        </xdr:cNvSpPr>
      </xdr:nvSpPr>
      <xdr:spPr>
        <a:xfrm>
          <a:off x="285750" y="40100250"/>
          <a:ext cx="55626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249</xdr:row>
      <xdr:rowOff>0</xdr:rowOff>
    </xdr:from>
    <xdr:to>
      <xdr:col>7</xdr:col>
      <xdr:colOff>0</xdr:colOff>
      <xdr:row>249</xdr:row>
      <xdr:rowOff>0</xdr:rowOff>
    </xdr:to>
    <xdr:sp>
      <xdr:nvSpPr>
        <xdr:cNvPr id="11" name="TextBox 12"/>
        <xdr:cNvSpPr txBox="1">
          <a:spLocks noChangeArrowheads="1"/>
        </xdr:cNvSpPr>
      </xdr:nvSpPr>
      <xdr:spPr>
        <a:xfrm>
          <a:off x="276225" y="40414575"/>
          <a:ext cx="45720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249</xdr:row>
      <xdr:rowOff>0</xdr:rowOff>
    </xdr:from>
    <xdr:to>
      <xdr:col>7</xdr:col>
      <xdr:colOff>28575</xdr:colOff>
      <xdr:row>249</xdr:row>
      <xdr:rowOff>0</xdr:rowOff>
    </xdr:to>
    <xdr:sp>
      <xdr:nvSpPr>
        <xdr:cNvPr id="12" name="TextBox 13"/>
        <xdr:cNvSpPr txBox="1">
          <a:spLocks noChangeArrowheads="1"/>
        </xdr:cNvSpPr>
      </xdr:nvSpPr>
      <xdr:spPr>
        <a:xfrm>
          <a:off x="276225" y="40414575"/>
          <a:ext cx="46005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249</xdr:row>
      <xdr:rowOff>0</xdr:rowOff>
    </xdr:from>
    <xdr:to>
      <xdr:col>6</xdr:col>
      <xdr:colOff>1000125</xdr:colOff>
      <xdr:row>249</xdr:row>
      <xdr:rowOff>0</xdr:rowOff>
    </xdr:to>
    <xdr:sp>
      <xdr:nvSpPr>
        <xdr:cNvPr id="13" name="TextBox 14"/>
        <xdr:cNvSpPr txBox="1">
          <a:spLocks noChangeArrowheads="1"/>
        </xdr:cNvSpPr>
      </xdr:nvSpPr>
      <xdr:spPr>
        <a:xfrm>
          <a:off x="276225" y="40414575"/>
          <a:ext cx="45720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249</xdr:row>
      <xdr:rowOff>0</xdr:rowOff>
    </xdr:from>
    <xdr:to>
      <xdr:col>7</xdr:col>
      <xdr:colOff>0</xdr:colOff>
      <xdr:row>249</xdr:row>
      <xdr:rowOff>0</xdr:rowOff>
    </xdr:to>
    <xdr:sp>
      <xdr:nvSpPr>
        <xdr:cNvPr id="14" name="TextBox 15"/>
        <xdr:cNvSpPr txBox="1">
          <a:spLocks noChangeArrowheads="1"/>
        </xdr:cNvSpPr>
      </xdr:nvSpPr>
      <xdr:spPr>
        <a:xfrm>
          <a:off x="276225" y="40414575"/>
          <a:ext cx="45720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143</xdr:row>
      <xdr:rowOff>9525</xdr:rowOff>
    </xdr:from>
    <xdr:to>
      <xdr:col>8</xdr:col>
      <xdr:colOff>9525</xdr:colOff>
      <xdr:row>145</xdr:row>
      <xdr:rowOff>38100</xdr:rowOff>
    </xdr:to>
    <xdr:sp>
      <xdr:nvSpPr>
        <xdr:cNvPr id="15" name="TextBox 16"/>
        <xdr:cNvSpPr txBox="1">
          <a:spLocks noChangeArrowheads="1"/>
        </xdr:cNvSpPr>
      </xdr:nvSpPr>
      <xdr:spPr>
        <a:xfrm>
          <a:off x="304800" y="23241000"/>
          <a:ext cx="555307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249</xdr:row>
      <xdr:rowOff>0</xdr:rowOff>
    </xdr:from>
    <xdr:to>
      <xdr:col>7</xdr:col>
      <xdr:colOff>28575</xdr:colOff>
      <xdr:row>249</xdr:row>
      <xdr:rowOff>0</xdr:rowOff>
    </xdr:to>
    <xdr:sp>
      <xdr:nvSpPr>
        <xdr:cNvPr id="16" name="TextBox 17"/>
        <xdr:cNvSpPr txBox="1">
          <a:spLocks noChangeArrowheads="1"/>
        </xdr:cNvSpPr>
      </xdr:nvSpPr>
      <xdr:spPr>
        <a:xfrm>
          <a:off x="276225" y="40414575"/>
          <a:ext cx="46005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248</xdr:row>
      <xdr:rowOff>95250</xdr:rowOff>
    </xdr:from>
    <xdr:to>
      <xdr:col>6</xdr:col>
      <xdr:colOff>828675</xdr:colOff>
      <xdr:row>248</xdr:row>
      <xdr:rowOff>123825</xdr:rowOff>
    </xdr:to>
    <xdr:sp>
      <xdr:nvSpPr>
        <xdr:cNvPr id="17" name="TextBox 18"/>
        <xdr:cNvSpPr txBox="1">
          <a:spLocks noChangeArrowheads="1"/>
        </xdr:cNvSpPr>
      </xdr:nvSpPr>
      <xdr:spPr>
        <a:xfrm>
          <a:off x="257175" y="40347900"/>
          <a:ext cx="441960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8" name="TextBox 19"/>
        <xdr:cNvSpPr txBox="1">
          <a:spLocks noChangeArrowheads="1"/>
        </xdr:cNvSpPr>
      </xdr:nvSpPr>
      <xdr:spPr>
        <a:xfrm>
          <a:off x="276225" y="5353050"/>
          <a:ext cx="540067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157</xdr:row>
      <xdr:rowOff>0</xdr:rowOff>
    </xdr:from>
    <xdr:to>
      <xdr:col>7</xdr:col>
      <xdr:colOff>828675</xdr:colOff>
      <xdr:row>157</xdr:row>
      <xdr:rowOff>0</xdr:rowOff>
    </xdr:to>
    <xdr:sp>
      <xdr:nvSpPr>
        <xdr:cNvPr id="19" name="TextBox 20"/>
        <xdr:cNvSpPr txBox="1">
          <a:spLocks noChangeArrowheads="1"/>
        </xdr:cNvSpPr>
      </xdr:nvSpPr>
      <xdr:spPr>
        <a:xfrm>
          <a:off x="504825" y="25498425"/>
          <a:ext cx="51720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157</xdr:row>
      <xdr:rowOff>0</xdr:rowOff>
    </xdr:from>
    <xdr:to>
      <xdr:col>8</xdr:col>
      <xdr:colOff>0</xdr:colOff>
      <xdr:row>157</xdr:row>
      <xdr:rowOff>0</xdr:rowOff>
    </xdr:to>
    <xdr:sp>
      <xdr:nvSpPr>
        <xdr:cNvPr id="20" name="TextBox 21"/>
        <xdr:cNvSpPr txBox="1">
          <a:spLocks noChangeArrowheads="1"/>
        </xdr:cNvSpPr>
      </xdr:nvSpPr>
      <xdr:spPr>
        <a:xfrm>
          <a:off x="504825" y="25498425"/>
          <a:ext cx="5343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157</xdr:row>
      <xdr:rowOff>0</xdr:rowOff>
    </xdr:from>
    <xdr:to>
      <xdr:col>7</xdr:col>
      <xdr:colOff>838200</xdr:colOff>
      <xdr:row>157</xdr:row>
      <xdr:rowOff>0</xdr:rowOff>
    </xdr:to>
    <xdr:sp>
      <xdr:nvSpPr>
        <xdr:cNvPr id="21" name="TextBox 22"/>
        <xdr:cNvSpPr txBox="1">
          <a:spLocks noChangeArrowheads="1"/>
        </xdr:cNvSpPr>
      </xdr:nvSpPr>
      <xdr:spPr>
        <a:xfrm>
          <a:off x="504825" y="25498425"/>
          <a:ext cx="5181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23</xdr:row>
      <xdr:rowOff>28575</xdr:rowOff>
    </xdr:from>
    <xdr:to>
      <xdr:col>7</xdr:col>
      <xdr:colOff>819150</xdr:colOff>
      <xdr:row>25</xdr:row>
      <xdr:rowOff>0</xdr:rowOff>
    </xdr:to>
    <xdr:sp>
      <xdr:nvSpPr>
        <xdr:cNvPr id="22" name="TextBox 23"/>
        <xdr:cNvSpPr txBox="1">
          <a:spLocks noChangeArrowheads="1"/>
        </xdr:cNvSpPr>
      </xdr:nvSpPr>
      <xdr:spPr>
        <a:xfrm>
          <a:off x="276225" y="3762375"/>
          <a:ext cx="539115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Festive seasons do have an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3" name="TextBox 24"/>
        <xdr:cNvSpPr txBox="1">
          <a:spLocks noChangeArrowheads="1"/>
        </xdr:cNvSpPr>
      </xdr:nvSpPr>
      <xdr:spPr>
        <a:xfrm>
          <a:off x="276225" y="4572000"/>
          <a:ext cx="540067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1</xdr:col>
      <xdr:colOff>9525</xdr:colOff>
      <xdr:row>71</xdr:row>
      <xdr:rowOff>0</xdr:rowOff>
    </xdr:from>
    <xdr:to>
      <xdr:col>7</xdr:col>
      <xdr:colOff>828675</xdr:colOff>
      <xdr:row>72</xdr:row>
      <xdr:rowOff>104775</xdr:rowOff>
    </xdr:to>
    <xdr:sp>
      <xdr:nvSpPr>
        <xdr:cNvPr id="24" name="TextBox 25"/>
        <xdr:cNvSpPr txBox="1">
          <a:spLocks noChangeArrowheads="1"/>
        </xdr:cNvSpPr>
      </xdr:nvSpPr>
      <xdr:spPr>
        <a:xfrm>
          <a:off x="285750" y="11563350"/>
          <a:ext cx="539115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were no subsequent material events as at the date of this quarterly report.</a:t>
          </a:r>
        </a:p>
      </xdr:txBody>
    </xdr:sp>
    <xdr:clientData/>
  </xdr:twoCellAnchor>
  <xdr:twoCellAnchor>
    <xdr:from>
      <xdr:col>1</xdr:col>
      <xdr:colOff>0</xdr:colOff>
      <xdr:row>81</xdr:row>
      <xdr:rowOff>133350</xdr:rowOff>
    </xdr:from>
    <xdr:to>
      <xdr:col>7</xdr:col>
      <xdr:colOff>819150</xdr:colOff>
      <xdr:row>83</xdr:row>
      <xdr:rowOff>66675</xdr:rowOff>
    </xdr:to>
    <xdr:sp>
      <xdr:nvSpPr>
        <xdr:cNvPr id="25" name="TextBox 26"/>
        <xdr:cNvSpPr txBox="1">
          <a:spLocks noChangeArrowheads="1"/>
        </xdr:cNvSpPr>
      </xdr:nvSpPr>
      <xdr:spPr>
        <a:xfrm>
          <a:off x="276225" y="13315950"/>
          <a:ext cx="539115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the date of this quarterly report.</a:t>
          </a:r>
        </a:p>
      </xdr:txBody>
    </xdr:sp>
    <xdr:clientData/>
  </xdr:twoCellAnchor>
  <xdr:twoCellAnchor>
    <xdr:from>
      <xdr:col>1</xdr:col>
      <xdr:colOff>28575</xdr:colOff>
      <xdr:row>113</xdr:row>
      <xdr:rowOff>9525</xdr:rowOff>
    </xdr:from>
    <xdr:to>
      <xdr:col>8</xdr:col>
      <xdr:colOff>9525</xdr:colOff>
      <xdr:row>114</xdr:row>
      <xdr:rowOff>152400</xdr:rowOff>
    </xdr:to>
    <xdr:sp>
      <xdr:nvSpPr>
        <xdr:cNvPr id="26" name="TextBox 27"/>
        <xdr:cNvSpPr txBox="1">
          <a:spLocks noChangeArrowheads="1"/>
        </xdr:cNvSpPr>
      </xdr:nvSpPr>
      <xdr:spPr>
        <a:xfrm>
          <a:off x="304800" y="18373725"/>
          <a:ext cx="5553075"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258</xdr:row>
      <xdr:rowOff>9525</xdr:rowOff>
    </xdr:from>
    <xdr:to>
      <xdr:col>8</xdr:col>
      <xdr:colOff>0</xdr:colOff>
      <xdr:row>260</xdr:row>
      <xdr:rowOff>152400</xdr:rowOff>
    </xdr:to>
    <xdr:sp>
      <xdr:nvSpPr>
        <xdr:cNvPr id="27" name="TextBox 28"/>
        <xdr:cNvSpPr txBox="1">
          <a:spLocks noChangeArrowheads="1"/>
        </xdr:cNvSpPr>
      </xdr:nvSpPr>
      <xdr:spPr>
        <a:xfrm>
          <a:off x="276225" y="41881425"/>
          <a:ext cx="557212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269</xdr:row>
      <xdr:rowOff>0</xdr:rowOff>
    </xdr:from>
    <xdr:to>
      <xdr:col>3</xdr:col>
      <xdr:colOff>1571625</xdr:colOff>
      <xdr:row>273</xdr:row>
      <xdr:rowOff>133350</xdr:rowOff>
    </xdr:to>
    <xdr:sp>
      <xdr:nvSpPr>
        <xdr:cNvPr id="28" name="TextBox 29"/>
        <xdr:cNvSpPr txBox="1">
          <a:spLocks noChangeArrowheads="1"/>
        </xdr:cNvSpPr>
      </xdr:nvSpPr>
      <xdr:spPr>
        <a:xfrm>
          <a:off x="285750" y="43653075"/>
          <a:ext cx="1857375"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twoCellAnchor>
    <xdr:from>
      <xdr:col>2</xdr:col>
      <xdr:colOff>57150</xdr:colOff>
      <xdr:row>152</xdr:row>
      <xdr:rowOff>0</xdr:rowOff>
    </xdr:from>
    <xdr:to>
      <xdr:col>7</xdr:col>
      <xdr:colOff>838200</xdr:colOff>
      <xdr:row>153</xdr:row>
      <xdr:rowOff>85725</xdr:rowOff>
    </xdr:to>
    <xdr:sp>
      <xdr:nvSpPr>
        <xdr:cNvPr id="29" name="TextBox 30"/>
        <xdr:cNvSpPr txBox="1">
          <a:spLocks noChangeArrowheads="1"/>
        </xdr:cNvSpPr>
      </xdr:nvSpPr>
      <xdr:spPr>
        <a:xfrm>
          <a:off x="533400" y="24688800"/>
          <a:ext cx="5153025" cy="247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investments in quoted securities for the current quarter and financial period to date.</a:t>
          </a:r>
        </a:p>
      </xdr:txBody>
    </xdr:sp>
    <xdr:clientData/>
  </xdr:twoCellAnchor>
  <xdr:twoCellAnchor>
    <xdr:from>
      <xdr:col>1</xdr:col>
      <xdr:colOff>9525</xdr:colOff>
      <xdr:row>252</xdr:row>
      <xdr:rowOff>85725</xdr:rowOff>
    </xdr:from>
    <xdr:to>
      <xdr:col>8</xdr:col>
      <xdr:colOff>9525</xdr:colOff>
      <xdr:row>254</xdr:row>
      <xdr:rowOff>85725</xdr:rowOff>
    </xdr:to>
    <xdr:sp>
      <xdr:nvSpPr>
        <xdr:cNvPr id="30" name="TextBox 31"/>
        <xdr:cNvSpPr txBox="1">
          <a:spLocks noChangeArrowheads="1"/>
        </xdr:cNvSpPr>
      </xdr:nvSpPr>
      <xdr:spPr>
        <a:xfrm>
          <a:off x="285750" y="40986075"/>
          <a:ext cx="55721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Board does not recommend any interim dividend for the current quarter.  
</a:t>
          </a:r>
        </a:p>
      </xdr:txBody>
    </xdr:sp>
    <xdr:clientData/>
  </xdr:twoCellAnchor>
  <xdr:twoCellAnchor>
    <xdr:from>
      <xdr:col>1</xdr:col>
      <xdr:colOff>19050</xdr:colOff>
      <xdr:row>76</xdr:row>
      <xdr:rowOff>66675</xdr:rowOff>
    </xdr:from>
    <xdr:to>
      <xdr:col>7</xdr:col>
      <xdr:colOff>838200</xdr:colOff>
      <xdr:row>78</xdr:row>
      <xdr:rowOff>9525</xdr:rowOff>
    </xdr:to>
    <xdr:sp>
      <xdr:nvSpPr>
        <xdr:cNvPr id="31" name="TextBox 32"/>
        <xdr:cNvSpPr txBox="1">
          <a:spLocks noChangeArrowheads="1"/>
        </xdr:cNvSpPr>
      </xdr:nvSpPr>
      <xdr:spPr>
        <a:xfrm>
          <a:off x="295275" y="12439650"/>
          <a:ext cx="539115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was no change in the composition of the Group during the current quarter under review.</a:t>
          </a:r>
        </a:p>
      </xdr:txBody>
    </xdr:sp>
    <xdr:clientData/>
  </xdr:twoCellAnchor>
  <xdr:twoCellAnchor>
    <xdr:from>
      <xdr:col>1</xdr:col>
      <xdr:colOff>9525</xdr:colOff>
      <xdr:row>38</xdr:row>
      <xdr:rowOff>38100</xdr:rowOff>
    </xdr:from>
    <xdr:to>
      <xdr:col>7</xdr:col>
      <xdr:colOff>838200</xdr:colOff>
      <xdr:row>41</xdr:row>
      <xdr:rowOff>76200</xdr:rowOff>
    </xdr:to>
    <xdr:sp>
      <xdr:nvSpPr>
        <xdr:cNvPr id="32" name="TextBox 34"/>
        <xdr:cNvSpPr txBox="1">
          <a:spLocks noChangeArrowheads="1"/>
        </xdr:cNvSpPr>
      </xdr:nvSpPr>
      <xdr:spPr>
        <a:xfrm>
          <a:off x="285750" y="6200775"/>
          <a:ext cx="5400675"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is no other issuance and repayment of debt and equity securities, share buy-backs, share cancellations, share held as treasury shares and resale of treasury shares for the current financial period-to-date except to the following: </a:t>
          </a:r>
        </a:p>
      </xdr:txBody>
    </xdr:sp>
    <xdr:clientData/>
  </xdr:twoCellAnchor>
  <xdr:twoCellAnchor>
    <xdr:from>
      <xdr:col>1</xdr:col>
      <xdr:colOff>0</xdr:colOff>
      <xdr:row>277</xdr:row>
      <xdr:rowOff>9525</xdr:rowOff>
    </xdr:from>
    <xdr:to>
      <xdr:col>8</xdr:col>
      <xdr:colOff>57150</xdr:colOff>
      <xdr:row>279</xdr:row>
      <xdr:rowOff>95250</xdr:rowOff>
    </xdr:to>
    <xdr:sp>
      <xdr:nvSpPr>
        <xdr:cNvPr id="33" name="TextBox 35"/>
        <xdr:cNvSpPr txBox="1">
          <a:spLocks noChangeArrowheads="1"/>
        </xdr:cNvSpPr>
      </xdr:nvSpPr>
      <xdr:spPr>
        <a:xfrm>
          <a:off x="276225" y="44958000"/>
          <a:ext cx="562927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 earnings per share of the Group in the previous year has been restated on the basis that the Share
   Split was in effect throughout the financial year 2004</a:t>
          </a:r>
        </a:p>
      </xdr:txBody>
    </xdr:sp>
    <xdr:clientData/>
  </xdr:twoCellAnchor>
  <xdr:oneCellAnchor>
    <xdr:from>
      <xdr:col>5</xdr:col>
      <xdr:colOff>771525</xdr:colOff>
      <xdr:row>271</xdr:row>
      <xdr:rowOff>133350</xdr:rowOff>
    </xdr:from>
    <xdr:ext cx="190500" cy="238125"/>
    <xdr:sp>
      <xdr:nvSpPr>
        <xdr:cNvPr id="34" name="TextBox 36"/>
        <xdr:cNvSpPr txBox="1">
          <a:spLocks noChangeArrowheads="1"/>
        </xdr:cNvSpPr>
      </xdr:nvSpPr>
      <xdr:spPr>
        <a:xfrm>
          <a:off x="3762375" y="44110275"/>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oneCellAnchor>
    <xdr:from>
      <xdr:col>7</xdr:col>
      <xdr:colOff>923925</xdr:colOff>
      <xdr:row>271</xdr:row>
      <xdr:rowOff>152400</xdr:rowOff>
    </xdr:from>
    <xdr:ext cx="190500" cy="238125"/>
    <xdr:sp>
      <xdr:nvSpPr>
        <xdr:cNvPr id="35" name="TextBox 37"/>
        <xdr:cNvSpPr txBox="1">
          <a:spLocks noChangeArrowheads="1"/>
        </xdr:cNvSpPr>
      </xdr:nvSpPr>
      <xdr:spPr>
        <a:xfrm>
          <a:off x="5772150" y="44129325"/>
          <a:ext cx="19050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oneCellAnchor>
  <xdr:twoCellAnchor>
    <xdr:from>
      <xdr:col>2</xdr:col>
      <xdr:colOff>38100</xdr:colOff>
      <xdr:row>157</xdr:row>
      <xdr:rowOff>9525</xdr:rowOff>
    </xdr:from>
    <xdr:to>
      <xdr:col>7</xdr:col>
      <xdr:colOff>819150</xdr:colOff>
      <xdr:row>215</xdr:row>
      <xdr:rowOff>9525</xdr:rowOff>
    </xdr:to>
    <xdr:sp>
      <xdr:nvSpPr>
        <xdr:cNvPr id="36" name="TextBox 38"/>
        <xdr:cNvSpPr txBox="1">
          <a:spLocks noChangeArrowheads="1"/>
        </xdr:cNvSpPr>
      </xdr:nvSpPr>
      <xdr:spPr>
        <a:xfrm>
          <a:off x="514350" y="25507950"/>
          <a:ext cx="5153025" cy="9391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Proposed Acquisition Of 40% Equity Interest in Diamond &amp; Platinum Sdn Bhd (“D&amp;P”)  ("Proposed Acquisition")
</a:t>
          </a:r>
          <a:r>
            <a:rPr lang="en-US" cap="none" sz="1000" b="0" i="0" u="none" baseline="0">
              <a:latin typeface="Times New Roman"/>
              <a:ea typeface="Times New Roman"/>
              <a:cs typeface="Times New Roman"/>
            </a:rPr>
            <a:t>On 16 June 2004, the Company announced that it has entered into a conditional sale and purchase agreement (“SPA”) with the vendors of D&amp;P namely Choong Kay Cheong and Choong Sin Cheong (collectively referred to as “Vendor(s)”) to acquire 40% equity interest in D&amp;P comprising 400,000 ordinary shares of RM1.00 each in D&amp;P (“D&amp;P Shares”) for a purchase consideration of RM14,400,000 to be satisfied by the issuance of 4,000,000 new ordinary shares of RM1.00 each in Degem at a proposed issue price of RM3.03 per Degem Share  and a cash consideration of RM2,280,000 (“Cash Consideration”).
Subsequent to the subdivision of the existing issued and paid-up share capital of RM63,000,000 comprising 63,000,000 ordinary shares of RM1.00 each in Degem into two (2) new ordinary shares comprising 126,000,000 ordinary shares of RM0.50 each (“Share Split”), the proposed issued price of RM3.03 was adjusted accordingly to RM1.515 comprising 8,000,000 new ordinary shares of RM0.50 each in Degem (“Shares Consideration”) pursuant to the terms of the SPA. 
The Proposal is conditional upon approvals being obtained from the following:-
(i)  the approval of the Securities Commission (“SC”) for the Proposed Acquisition;
(ii)  the shareholders of Degem at an Extraordinary General Meeting to be convened;
(iii) the Foreign Investment Committee (to be processed by the SC);
(iv) Bursa Malaysia Securities Berhad (Formerly known as Malaysia Securities Exchange Berhad)
       ("BMSB") for the listing of and quotation for the Shares Consideration to be issued pursuant
      to the Proposed Acquisition; and
(v)  any other relevant authorities, bodies and/or parties.
K &amp; N Kenanga Berhad is appointed as the Advisor for the above proposal.
On 8 November 2004, Degem has received the conditional approval from SC on the Proposed Acquisition via its letter dated 4 November 2004.
Bursa Malaysia has via its letter dated 7 January 2005, granted approval in-principal for the listing and quotation of 8,000,000 new ordinary shares of RM0.50 each to be issued  pursuant to the Proposed Acquisition. 
On 25 January 2005, the shareholders of Degem has approved the Proposed Acquisition at an Extraordinary General Meeting. The additional 8,000,000 new ordinary shares of RM0.50 each  issued pursuant to the acquisition was successfully quoted on the Main Board of Bursa Malaysia on 8 February 2005.
On 1 March 2005, the Company announced that the Proposed Acquisition has been completed.
On 20 May 2005 the Company announced that based on the audited financial statements of D&amp;P for the financial year ended 31 December 2004, D&amp;P recorded a net profit of RM4,147,706, representing a shortfall of approximately 7.83% (RM352,294) to the profit guarantee of RM4,500,000 ("Guaranteed Profit"). As the shortfall is less than 10%, the vendors, namely Choong Kay Cheong and Choong Sin Cheong (collectively referred to as "Vendors"), shall not be liable to compensate Degem for the said shortfall and the cash security held by Degem to partly secure the Guaranteed Profit which amounted to a total of RM500,000, shall be released to the Vendors in due course. 
</a:t>
          </a:r>
        </a:p>
      </xdr:txBody>
    </xdr:sp>
    <xdr:clientData/>
  </xdr:twoCellAnchor>
  <xdr:twoCellAnchor>
    <xdr:from>
      <xdr:col>1</xdr:col>
      <xdr:colOff>38100</xdr:colOff>
      <xdr:row>54</xdr:row>
      <xdr:rowOff>28575</xdr:rowOff>
    </xdr:from>
    <xdr:to>
      <xdr:col>8</xdr:col>
      <xdr:colOff>19050</xdr:colOff>
      <xdr:row>57</xdr:row>
      <xdr:rowOff>0</xdr:rowOff>
    </xdr:to>
    <xdr:sp>
      <xdr:nvSpPr>
        <xdr:cNvPr id="37" name="TextBox 39"/>
        <xdr:cNvSpPr txBox="1">
          <a:spLocks noChangeArrowheads="1"/>
        </xdr:cNvSpPr>
      </xdr:nvSpPr>
      <xdr:spPr>
        <a:xfrm>
          <a:off x="314325" y="8839200"/>
          <a:ext cx="555307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dividend has been declared or paid during the quarter under review. </a:t>
          </a:r>
        </a:p>
      </xdr:txBody>
    </xdr:sp>
    <xdr:clientData/>
  </xdr:twoCellAnchor>
  <xdr:twoCellAnchor>
    <xdr:from>
      <xdr:col>1</xdr:col>
      <xdr:colOff>9525</xdr:colOff>
      <xdr:row>6</xdr:row>
      <xdr:rowOff>9525</xdr:rowOff>
    </xdr:from>
    <xdr:to>
      <xdr:col>8</xdr:col>
      <xdr:colOff>0</xdr:colOff>
      <xdr:row>13</xdr:row>
      <xdr:rowOff>66675</xdr:rowOff>
    </xdr:to>
    <xdr:sp>
      <xdr:nvSpPr>
        <xdr:cNvPr id="38" name="TextBox 42"/>
        <xdr:cNvSpPr txBox="1">
          <a:spLocks noChangeArrowheads="1"/>
        </xdr:cNvSpPr>
      </xdr:nvSpPr>
      <xdr:spPr>
        <a:xfrm>
          <a:off x="285750" y="981075"/>
          <a:ext cx="5562600"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2004.
The same accounting policies and methods of computation are followed in the quarterly financial statements as compared with the annual financial statements for the year ended 31 December 2004.</a:t>
          </a:r>
        </a:p>
      </xdr:txBody>
    </xdr:sp>
    <xdr:clientData/>
  </xdr:twoCellAnchor>
  <xdr:twoCellAnchor>
    <xdr:from>
      <xdr:col>1</xdr:col>
      <xdr:colOff>28575</xdr:colOff>
      <xdr:row>90</xdr:row>
      <xdr:rowOff>19050</xdr:rowOff>
    </xdr:from>
    <xdr:to>
      <xdr:col>7</xdr:col>
      <xdr:colOff>762000</xdr:colOff>
      <xdr:row>93</xdr:row>
      <xdr:rowOff>47625</xdr:rowOff>
    </xdr:to>
    <xdr:sp>
      <xdr:nvSpPr>
        <xdr:cNvPr id="39" name="TextBox 43"/>
        <xdr:cNvSpPr txBox="1">
          <a:spLocks noChangeArrowheads="1"/>
        </xdr:cNvSpPr>
      </xdr:nvSpPr>
      <xdr:spPr>
        <a:xfrm>
          <a:off x="304800" y="14658975"/>
          <a:ext cx="530542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31 March 2005, the Group registered a revenue of RM25.9 million as compared to RM28.1 million in corresponding period in preceding year. Profit Before Tax is RM2.5 million as compared to RM4.4 million in the corresponding period.</a:t>
          </a:r>
        </a:p>
      </xdr:txBody>
    </xdr:sp>
    <xdr:clientData/>
  </xdr:twoCellAnchor>
  <xdr:twoCellAnchor>
    <xdr:from>
      <xdr:col>1</xdr:col>
      <xdr:colOff>38100</xdr:colOff>
      <xdr:row>97</xdr:row>
      <xdr:rowOff>9525</xdr:rowOff>
    </xdr:from>
    <xdr:to>
      <xdr:col>7</xdr:col>
      <xdr:colOff>771525</xdr:colOff>
      <xdr:row>101</xdr:row>
      <xdr:rowOff>66675</xdr:rowOff>
    </xdr:to>
    <xdr:sp>
      <xdr:nvSpPr>
        <xdr:cNvPr id="40" name="TextBox 44"/>
        <xdr:cNvSpPr txBox="1">
          <a:spLocks noChangeArrowheads="1"/>
        </xdr:cNvSpPr>
      </xdr:nvSpPr>
      <xdr:spPr>
        <a:xfrm>
          <a:off x="314325" y="15782925"/>
          <a:ext cx="5305425"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first quarter of year 2005, the Group registered a revenue of RM25.9 million and Net Profit of RM1.9 million.  In the preceding quarter, the Group registered a revenue of RM41.2 million and Net Profit of RM1.3 million. The reduction in turnover in the current quarter were mainly due to more competitive environment.</a:t>
          </a:r>
        </a:p>
      </xdr:txBody>
    </xdr:sp>
    <xdr:clientData/>
  </xdr:twoCellAnchor>
  <xdr:twoCellAnchor>
    <xdr:from>
      <xdr:col>1</xdr:col>
      <xdr:colOff>19050</xdr:colOff>
      <xdr:row>105</xdr:row>
      <xdr:rowOff>38100</xdr:rowOff>
    </xdr:from>
    <xdr:to>
      <xdr:col>8</xdr:col>
      <xdr:colOff>0</xdr:colOff>
      <xdr:row>108</xdr:row>
      <xdr:rowOff>19050</xdr:rowOff>
    </xdr:to>
    <xdr:sp>
      <xdr:nvSpPr>
        <xdr:cNvPr id="41" name="TextBox 45"/>
        <xdr:cNvSpPr txBox="1">
          <a:spLocks noChangeArrowheads="1"/>
        </xdr:cNvSpPr>
      </xdr:nvSpPr>
      <xdr:spPr>
        <a:xfrm>
          <a:off x="295275" y="17106900"/>
          <a:ext cx="555307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view of the competitive environment, the management is of the view that the current year performance is expected to be satisfactory.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133350</xdr:rowOff>
    </xdr:from>
    <xdr:to>
      <xdr:col>8</xdr:col>
      <xdr:colOff>104775</xdr:colOff>
      <xdr:row>51</xdr:row>
      <xdr:rowOff>9525</xdr:rowOff>
    </xdr:to>
    <xdr:sp>
      <xdr:nvSpPr>
        <xdr:cNvPr id="1" name="TextBox 1"/>
        <xdr:cNvSpPr txBox="1">
          <a:spLocks noChangeArrowheads="1"/>
        </xdr:cNvSpPr>
      </xdr:nvSpPr>
      <xdr:spPr>
        <a:xfrm>
          <a:off x="0" y="9344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4</xdr:col>
      <xdr:colOff>1038225</xdr:colOff>
      <xdr:row>64</xdr:row>
      <xdr:rowOff>85725</xdr:rowOff>
    </xdr:to>
    <xdr:sp>
      <xdr:nvSpPr>
        <xdr:cNvPr id="1" name="TextBox 1"/>
        <xdr:cNvSpPr txBox="1">
          <a:spLocks noChangeArrowheads="1"/>
        </xdr:cNvSpPr>
      </xdr:nvSpPr>
      <xdr:spPr>
        <a:xfrm>
          <a:off x="9525" y="11811000"/>
          <a:ext cx="6172200" cy="4572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52</xdr:row>
      <xdr:rowOff>0</xdr:rowOff>
    </xdr:from>
    <xdr:to>
      <xdr:col>10</xdr:col>
      <xdr:colOff>942975</xdr:colOff>
      <xdr:row>57</xdr:row>
      <xdr:rowOff>133350</xdr:rowOff>
    </xdr:to>
    <xdr:sp>
      <xdr:nvSpPr>
        <xdr:cNvPr id="1" name="TextBox 1"/>
        <xdr:cNvSpPr txBox="1">
          <a:spLocks noChangeArrowheads="1"/>
        </xdr:cNvSpPr>
      </xdr:nvSpPr>
      <xdr:spPr>
        <a:xfrm>
          <a:off x="123825" y="9020175"/>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28575</xdr:rowOff>
    </xdr:from>
    <xdr:to>
      <xdr:col>10</xdr:col>
      <xdr:colOff>266700</xdr:colOff>
      <xdr:row>71</xdr:row>
      <xdr:rowOff>57150</xdr:rowOff>
    </xdr:to>
    <xdr:sp>
      <xdr:nvSpPr>
        <xdr:cNvPr id="1" name="TextBox 1"/>
        <xdr:cNvSpPr txBox="1">
          <a:spLocks noChangeArrowheads="1"/>
        </xdr:cNvSpPr>
      </xdr:nvSpPr>
      <xdr:spPr>
        <a:xfrm>
          <a:off x="123825" y="131826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3"/>
  <sheetViews>
    <sheetView workbookViewId="0" topLeftCell="A1">
      <selection activeCell="C21" sqref="C21"/>
    </sheetView>
  </sheetViews>
  <sheetFormatPr defaultColWidth="9.140625" defaultRowHeight="12.75"/>
  <cols>
    <col min="1" max="1" width="3.8515625" style="169" customWidth="1"/>
    <col min="2" max="2" width="21.421875" style="169" customWidth="1"/>
    <col min="3" max="3" width="12.8515625" style="169" bestFit="1" customWidth="1"/>
    <col min="4" max="4" width="12.28125" style="169" bestFit="1" customWidth="1"/>
    <col min="5" max="14" width="12.00390625" style="169" bestFit="1" customWidth="1"/>
    <col min="15" max="19" width="11.28125" style="169" customWidth="1"/>
    <col min="20" max="16384" width="9.140625" style="169" customWidth="1"/>
  </cols>
  <sheetData>
    <row r="1" spans="2:14" ht="18.75">
      <c r="B1" s="273" t="s">
        <v>224</v>
      </c>
      <c r="N1" s="274" t="s">
        <v>207</v>
      </c>
    </row>
    <row r="2" spans="2:14" ht="18.75">
      <c r="B2" s="273"/>
      <c r="N2" s="274"/>
    </row>
    <row r="3" ht="12.75">
      <c r="B3" s="274" t="s">
        <v>29</v>
      </c>
    </row>
    <row r="4" ht="12.75">
      <c r="B4" s="274" t="s">
        <v>27</v>
      </c>
    </row>
    <row r="8" ht="12.75">
      <c r="B8" s="275" t="s">
        <v>146</v>
      </c>
    </row>
    <row r="9" spans="3:14" ht="12.75">
      <c r="C9" s="297"/>
      <c r="D9" s="297"/>
      <c r="E9" s="297"/>
      <c r="F9" s="297"/>
      <c r="G9" s="297"/>
      <c r="H9" s="297"/>
      <c r="I9" s="297"/>
      <c r="J9" s="297"/>
      <c r="K9" s="297"/>
      <c r="L9" s="297"/>
      <c r="M9" s="297"/>
      <c r="N9" s="297"/>
    </row>
    <row r="10" spans="2:14" s="134" customFormat="1" ht="12.75">
      <c r="B10" s="274" t="s">
        <v>208</v>
      </c>
      <c r="C10" s="296" t="s">
        <v>209</v>
      </c>
      <c r="D10" s="296"/>
      <c r="E10" s="296" t="s">
        <v>210</v>
      </c>
      <c r="F10" s="296"/>
      <c r="G10" s="296" t="s">
        <v>211</v>
      </c>
      <c r="H10" s="296"/>
      <c r="I10" s="296" t="s">
        <v>212</v>
      </c>
      <c r="J10" s="296"/>
      <c r="K10" s="296" t="s">
        <v>213</v>
      </c>
      <c r="L10" s="296"/>
      <c r="M10" s="296" t="s">
        <v>214</v>
      </c>
      <c r="N10" s="296"/>
    </row>
    <row r="11" spans="3:14" ht="12.75">
      <c r="C11" s="134" t="s">
        <v>215</v>
      </c>
      <c r="D11" s="134" t="s">
        <v>216</v>
      </c>
      <c r="E11" s="134" t="s">
        <v>215</v>
      </c>
      <c r="F11" s="134" t="s">
        <v>216</v>
      </c>
      <c r="G11" s="134" t="s">
        <v>215</v>
      </c>
      <c r="H11" s="134" t="s">
        <v>216</v>
      </c>
      <c r="I11" s="134" t="s">
        <v>215</v>
      </c>
      <c r="J11" s="134" t="s">
        <v>216</v>
      </c>
      <c r="K11" s="134" t="s">
        <v>215</v>
      </c>
      <c r="L11" s="134" t="s">
        <v>216</v>
      </c>
      <c r="M11" s="134" t="s">
        <v>215</v>
      </c>
      <c r="N11" s="134" t="s">
        <v>216</v>
      </c>
    </row>
    <row r="12" spans="3:14" s="276" customFormat="1" ht="12.75">
      <c r="C12" s="277" t="s">
        <v>217</v>
      </c>
      <c r="D12" s="277" t="s">
        <v>217</v>
      </c>
      <c r="E12" s="277" t="s">
        <v>217</v>
      </c>
      <c r="F12" s="277" t="s">
        <v>217</v>
      </c>
      <c r="G12" s="277" t="s">
        <v>217</v>
      </c>
      <c r="H12" s="277" t="s">
        <v>217</v>
      </c>
      <c r="I12" s="277" t="s">
        <v>217</v>
      </c>
      <c r="J12" s="277" t="s">
        <v>217</v>
      </c>
      <c r="K12" s="277" t="s">
        <v>217</v>
      </c>
      <c r="L12" s="277" t="s">
        <v>217</v>
      </c>
      <c r="M12" s="277" t="s">
        <v>217</v>
      </c>
      <c r="N12" s="277" t="s">
        <v>217</v>
      </c>
    </row>
    <row r="13" s="276" customFormat="1" ht="12.75">
      <c r="B13" s="278" t="s">
        <v>13</v>
      </c>
    </row>
    <row r="14" spans="2:14" s="276" customFormat="1" ht="12.75">
      <c r="B14" s="276" t="s">
        <v>218</v>
      </c>
      <c r="C14" s="279">
        <v>25899</v>
      </c>
      <c r="D14" s="279">
        <v>26525</v>
      </c>
      <c r="E14" s="279">
        <v>18</v>
      </c>
      <c r="F14" s="279">
        <v>723</v>
      </c>
      <c r="G14" s="280">
        <v>0</v>
      </c>
      <c r="H14" s="280">
        <v>0</v>
      </c>
      <c r="I14" s="279">
        <v>18</v>
      </c>
      <c r="J14" s="279">
        <v>828</v>
      </c>
      <c r="K14" s="280">
        <v>0</v>
      </c>
      <c r="L14" s="280">
        <v>0</v>
      </c>
      <c r="M14" s="279">
        <f>C14+E14+G14+I14+K14</f>
        <v>25935</v>
      </c>
      <c r="N14" s="279">
        <f>+D14+F14+H14+J14+L14</f>
        <v>28076</v>
      </c>
    </row>
    <row r="15" spans="2:14" s="276" customFormat="1" ht="12.75">
      <c r="B15" s="276" t="s">
        <v>219</v>
      </c>
      <c r="C15" s="279">
        <v>5219</v>
      </c>
      <c r="D15" s="279">
        <v>3704</v>
      </c>
      <c r="E15" s="279">
        <v>12449</v>
      </c>
      <c r="F15" s="279">
        <v>25052</v>
      </c>
      <c r="G15" s="279">
        <v>724</v>
      </c>
      <c r="H15" s="279">
        <v>407</v>
      </c>
      <c r="I15" s="279">
        <v>279</v>
      </c>
      <c r="J15" s="279">
        <v>686</v>
      </c>
      <c r="K15" s="281">
        <v>-18671</v>
      </c>
      <c r="L15" s="281">
        <v>-29849</v>
      </c>
      <c r="M15" s="179">
        <f>C15+E15+G15+I15+K15</f>
        <v>0</v>
      </c>
      <c r="N15" s="279">
        <f>+D15+F15+H15+J15+L15</f>
        <v>0</v>
      </c>
    </row>
    <row r="16" spans="2:14" s="276" customFormat="1" ht="12.75">
      <c r="B16" s="282" t="s">
        <v>220</v>
      </c>
      <c r="C16" s="283">
        <f aca="true" t="shared" si="0" ref="C16:N16">SUM(C14:C15)</f>
        <v>31118</v>
      </c>
      <c r="D16" s="283">
        <f t="shared" si="0"/>
        <v>30229</v>
      </c>
      <c r="E16" s="283">
        <f t="shared" si="0"/>
        <v>12467</v>
      </c>
      <c r="F16" s="283">
        <f t="shared" si="0"/>
        <v>25775</v>
      </c>
      <c r="G16" s="283">
        <f t="shared" si="0"/>
        <v>724</v>
      </c>
      <c r="H16" s="283">
        <f t="shared" si="0"/>
        <v>407</v>
      </c>
      <c r="I16" s="283">
        <f t="shared" si="0"/>
        <v>297</v>
      </c>
      <c r="J16" s="283">
        <f t="shared" si="0"/>
        <v>1514</v>
      </c>
      <c r="K16" s="284">
        <f t="shared" si="0"/>
        <v>-18671</v>
      </c>
      <c r="L16" s="284">
        <f t="shared" si="0"/>
        <v>-29849</v>
      </c>
      <c r="M16" s="283">
        <f t="shared" si="0"/>
        <v>25935</v>
      </c>
      <c r="N16" s="283">
        <f t="shared" si="0"/>
        <v>28076</v>
      </c>
    </row>
    <row r="17" spans="7:8" s="276" customFormat="1" ht="12.75">
      <c r="G17" s="279"/>
      <c r="H17" s="279"/>
    </row>
    <row r="18" s="276" customFormat="1" ht="12.75">
      <c r="B18" s="278" t="s">
        <v>221</v>
      </c>
    </row>
    <row r="19" spans="2:14" s="276" customFormat="1" ht="12.75">
      <c r="B19" s="276" t="s">
        <v>222</v>
      </c>
      <c r="C19" s="279">
        <v>1774</v>
      </c>
      <c r="D19" s="279">
        <v>2730</v>
      </c>
      <c r="E19" s="279">
        <v>723</v>
      </c>
      <c r="F19" s="279">
        <v>2841</v>
      </c>
      <c r="G19" s="281">
        <v>0</v>
      </c>
      <c r="H19" s="281">
        <v>-16</v>
      </c>
      <c r="I19" s="270">
        <v>124</v>
      </c>
      <c r="J19" s="270">
        <v>-118</v>
      </c>
      <c r="K19" s="281">
        <v>-127</v>
      </c>
      <c r="L19" s="281">
        <v>-999</v>
      </c>
      <c r="M19" s="279">
        <f>+C19+E19+G19+I19+K19</f>
        <v>2494</v>
      </c>
      <c r="N19" s="279">
        <f>+D19+F19+H19+J19+L19</f>
        <v>4438</v>
      </c>
    </row>
    <row r="20" s="276" customFormat="1" ht="12.75">
      <c r="C20" s="279"/>
    </row>
    <row r="21" spans="2:14" s="276" customFormat="1" ht="12.75">
      <c r="B21" s="278" t="s">
        <v>223</v>
      </c>
      <c r="C21" s="279">
        <v>145675</v>
      </c>
      <c r="D21" s="279">
        <v>125139</v>
      </c>
      <c r="E21" s="279">
        <v>20368</v>
      </c>
      <c r="F21" s="279">
        <v>17070</v>
      </c>
      <c r="G21" s="279">
        <v>1111</v>
      </c>
      <c r="H21" s="279">
        <v>544</v>
      </c>
      <c r="I21" s="279">
        <v>12278</v>
      </c>
      <c r="J21" s="279">
        <v>19492</v>
      </c>
      <c r="K21" s="178">
        <v>-5618</v>
      </c>
      <c r="L21" s="178">
        <v>-7671</v>
      </c>
      <c r="M21" s="279">
        <f>+C21+E21+G21+I21+K21</f>
        <v>173814</v>
      </c>
      <c r="N21" s="279">
        <f>+D21+F21+H21+J21+L21</f>
        <v>154574</v>
      </c>
    </row>
    <row r="22" spans="2:14" s="276" customFormat="1" ht="12.75">
      <c r="B22" s="278"/>
      <c r="C22" s="279"/>
      <c r="D22" s="279"/>
      <c r="E22" s="279"/>
      <c r="F22" s="279"/>
      <c r="G22" s="279"/>
      <c r="H22" s="279"/>
      <c r="I22" s="279"/>
      <c r="J22" s="279"/>
      <c r="K22" s="178"/>
      <c r="L22" s="178"/>
      <c r="M22" s="279"/>
      <c r="N22" s="279"/>
    </row>
    <row r="23" spans="2:14" s="276" customFormat="1" ht="12.75">
      <c r="B23" s="278"/>
      <c r="C23" s="279"/>
      <c r="D23" s="279"/>
      <c r="E23" s="279"/>
      <c r="F23" s="279"/>
      <c r="G23" s="279"/>
      <c r="H23" s="279"/>
      <c r="I23" s="279"/>
      <c r="J23" s="279"/>
      <c r="K23" s="178"/>
      <c r="L23" s="178"/>
      <c r="M23" s="279"/>
      <c r="N23" s="279"/>
    </row>
  </sheetData>
  <mergeCells count="12">
    <mergeCell ref="C10:D10"/>
    <mergeCell ref="C9:D9"/>
    <mergeCell ref="E10:F10"/>
    <mergeCell ref="E9:F9"/>
    <mergeCell ref="M10:N10"/>
    <mergeCell ref="M9:N9"/>
    <mergeCell ref="G10:H10"/>
    <mergeCell ref="G9:H9"/>
    <mergeCell ref="I10:J10"/>
    <mergeCell ref="K10:L10"/>
    <mergeCell ref="I9:J9"/>
    <mergeCell ref="K9:L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J315"/>
  <sheetViews>
    <sheetView zoomScale="90" zoomScaleNormal="90" workbookViewId="0" topLeftCell="A1">
      <selection activeCell="A292" sqref="A292"/>
    </sheetView>
  </sheetViews>
  <sheetFormatPr defaultColWidth="9.140625" defaultRowHeight="12.75"/>
  <cols>
    <col min="1" max="1" width="4.140625" style="131" customWidth="1"/>
    <col min="2" max="2" width="3.00390625" style="131" customWidth="1"/>
    <col min="3" max="3" width="1.421875" style="131" customWidth="1"/>
    <col min="4" max="4" width="23.57421875" style="131" customWidth="1"/>
    <col min="5" max="5" width="12.7109375" style="131" customWidth="1"/>
    <col min="6" max="6" width="12.8515625" style="131" customWidth="1"/>
    <col min="7" max="8" width="15.00390625" style="131" customWidth="1"/>
    <col min="9" max="16384" width="9.140625" style="56" customWidth="1"/>
  </cols>
  <sheetData>
    <row r="1" spans="1:8" ht="12.75">
      <c r="A1" s="298"/>
      <c r="B1" s="298"/>
      <c r="C1" s="298"/>
      <c r="D1" s="298"/>
      <c r="E1" s="298"/>
      <c r="F1" s="298"/>
      <c r="G1" s="298"/>
      <c r="H1" s="298"/>
    </row>
    <row r="2" spans="1:8" ht="12.75">
      <c r="A2" s="204" t="s">
        <v>125</v>
      </c>
      <c r="B2" s="203"/>
      <c r="C2" s="203"/>
      <c r="D2" s="203"/>
      <c r="E2" s="203"/>
      <c r="F2" s="203"/>
      <c r="G2" s="203"/>
      <c r="H2" s="203"/>
    </row>
    <row r="3" spans="1:8" ht="12.75">
      <c r="A3" s="203"/>
      <c r="B3" s="203"/>
      <c r="C3" s="203"/>
      <c r="D3" s="203"/>
      <c r="E3" s="203"/>
      <c r="F3" s="203"/>
      <c r="G3" s="203"/>
      <c r="H3" s="203"/>
    </row>
    <row r="5" spans="1:3" ht="12.75">
      <c r="A5" s="205" t="s">
        <v>126</v>
      </c>
      <c r="B5" s="206" t="s">
        <v>127</v>
      </c>
      <c r="C5" s="206"/>
    </row>
    <row r="6" spans="1:3" ht="12.75">
      <c r="A6" s="205"/>
      <c r="B6" s="206"/>
      <c r="C6" s="206"/>
    </row>
    <row r="7" spans="1:3" ht="12.75">
      <c r="A7" s="205"/>
      <c r="B7" s="206"/>
      <c r="C7" s="206"/>
    </row>
    <row r="8" spans="1:3" ht="12.75">
      <c r="A8" s="205"/>
      <c r="B8" s="206"/>
      <c r="C8" s="206"/>
    </row>
    <row r="9" spans="1:3" ht="12.75">
      <c r="A9" s="205"/>
      <c r="B9" s="206"/>
      <c r="C9" s="206"/>
    </row>
    <row r="10" spans="1:3" ht="12.75">
      <c r="A10" s="205"/>
      <c r="B10" s="206"/>
      <c r="C10" s="206"/>
    </row>
    <row r="11" spans="1:3" ht="12.75">
      <c r="A11" s="205"/>
      <c r="B11" s="206"/>
      <c r="C11" s="206"/>
    </row>
    <row r="12" spans="1:3" ht="12.75">
      <c r="A12" s="205"/>
      <c r="B12" s="206"/>
      <c r="C12" s="206"/>
    </row>
    <row r="13" spans="1:3" ht="12.75">
      <c r="A13" s="205"/>
      <c r="B13" s="206"/>
      <c r="C13" s="206"/>
    </row>
    <row r="14" spans="1:3" ht="12.75">
      <c r="A14" s="205"/>
      <c r="B14" s="206"/>
      <c r="C14" s="206"/>
    </row>
    <row r="15" spans="1:3" ht="12.75">
      <c r="A15" s="205"/>
      <c r="B15" s="206"/>
      <c r="C15" s="206"/>
    </row>
    <row r="16" spans="1:3" ht="13.5" customHeight="1">
      <c r="A16" s="205" t="s">
        <v>128</v>
      </c>
      <c r="B16" s="206" t="s">
        <v>129</v>
      </c>
      <c r="C16" s="206"/>
    </row>
    <row r="17" spans="1:3" ht="12.75">
      <c r="A17" s="205"/>
      <c r="B17" s="206"/>
      <c r="C17" s="206"/>
    </row>
    <row r="18" spans="1:3" ht="12.75">
      <c r="A18" s="205"/>
      <c r="B18" s="206"/>
      <c r="C18" s="206"/>
    </row>
    <row r="19" spans="1:3" ht="12.75">
      <c r="A19" s="205"/>
      <c r="B19" s="206"/>
      <c r="C19" s="206"/>
    </row>
    <row r="20" spans="1:3" ht="12.75">
      <c r="A20" s="205"/>
      <c r="B20" s="206"/>
      <c r="C20" s="206"/>
    </row>
    <row r="21" spans="1:3" ht="12.75">
      <c r="A21" s="205"/>
      <c r="B21" s="206"/>
      <c r="C21" s="206"/>
    </row>
    <row r="22" spans="1:5" ht="12.75">
      <c r="A22" s="205" t="s">
        <v>130</v>
      </c>
      <c r="B22" s="206" t="s">
        <v>131</v>
      </c>
      <c r="C22" s="206"/>
      <c r="E22" s="56"/>
    </row>
    <row r="23" spans="1:3" ht="12.75">
      <c r="A23" s="205"/>
      <c r="B23" s="206"/>
      <c r="C23" s="206"/>
    </row>
    <row r="24" spans="1:3" ht="12.75">
      <c r="A24" s="205"/>
      <c r="B24" s="206"/>
      <c r="C24" s="206"/>
    </row>
    <row r="25" spans="1:3" ht="12.75">
      <c r="A25" s="205"/>
      <c r="B25" s="206"/>
      <c r="C25" s="206"/>
    </row>
    <row r="26" spans="1:3" ht="12.75">
      <c r="A26" s="205"/>
      <c r="B26" s="206"/>
      <c r="C26" s="206"/>
    </row>
    <row r="27" spans="1:3" ht="12.75">
      <c r="A27" s="205" t="s">
        <v>132</v>
      </c>
      <c r="B27" s="206" t="s">
        <v>133</v>
      </c>
      <c r="C27" s="206"/>
    </row>
    <row r="28" spans="1:3" ht="12.75">
      <c r="A28" s="205"/>
      <c r="B28" s="206"/>
      <c r="C28" s="206"/>
    </row>
    <row r="29" spans="1:3" ht="12.75">
      <c r="A29" s="205"/>
      <c r="B29" s="206"/>
      <c r="C29" s="206"/>
    </row>
    <row r="30" spans="1:3" ht="12.75">
      <c r="A30" s="205"/>
      <c r="B30" s="206"/>
      <c r="C30" s="206"/>
    </row>
    <row r="31" spans="1:3" ht="12.75">
      <c r="A31" s="205"/>
      <c r="C31" s="206"/>
    </row>
    <row r="32" spans="1:3" ht="12.75">
      <c r="A32" s="207" t="s">
        <v>134</v>
      </c>
      <c r="B32" s="206" t="s">
        <v>135</v>
      </c>
      <c r="C32" s="206"/>
    </row>
    <row r="33" spans="1:3" ht="12.75">
      <c r="A33" s="205"/>
      <c r="B33" s="206"/>
      <c r="C33" s="206"/>
    </row>
    <row r="34" spans="1:3" ht="12.75">
      <c r="A34" s="205"/>
      <c r="B34" s="206"/>
      <c r="C34" s="206"/>
    </row>
    <row r="35" spans="1:3" ht="12.75">
      <c r="A35" s="205"/>
      <c r="B35" s="206"/>
      <c r="C35" s="206"/>
    </row>
    <row r="36" spans="1:3" ht="12.75">
      <c r="A36" s="205"/>
      <c r="B36" s="206"/>
      <c r="C36" s="206"/>
    </row>
    <row r="37" spans="1:3" ht="12.75">
      <c r="A37" s="205" t="s">
        <v>136</v>
      </c>
      <c r="B37" s="206" t="s">
        <v>137</v>
      </c>
      <c r="C37" s="206"/>
    </row>
    <row r="38" spans="1:3" ht="12.75">
      <c r="A38" s="205"/>
      <c r="B38" s="206"/>
      <c r="C38" s="206"/>
    </row>
    <row r="39" spans="1:3" ht="12.75">
      <c r="A39" s="205"/>
      <c r="B39" s="206"/>
      <c r="C39" s="206"/>
    </row>
    <row r="40" spans="1:3" ht="12.75">
      <c r="A40" s="205"/>
      <c r="B40" s="206"/>
      <c r="C40" s="206"/>
    </row>
    <row r="41" spans="1:3" ht="12.75">
      <c r="A41" s="205"/>
      <c r="B41" s="206"/>
      <c r="C41" s="206"/>
    </row>
    <row r="42" spans="1:3" ht="12.75">
      <c r="A42" s="205"/>
      <c r="B42" s="206"/>
      <c r="C42" s="206"/>
    </row>
    <row r="43" spans="1:10" ht="15">
      <c r="A43" s="205"/>
      <c r="B43" s="208"/>
      <c r="C43" s="209"/>
      <c r="D43" s="210"/>
      <c r="E43" s="210"/>
      <c r="F43" s="211"/>
      <c r="G43" s="212" t="s">
        <v>138</v>
      </c>
      <c r="H43" s="213" t="s">
        <v>139</v>
      </c>
      <c r="I43" s="214"/>
      <c r="J43" s="169"/>
    </row>
    <row r="44" spans="1:10" ht="15">
      <c r="A44" s="205"/>
      <c r="B44" s="215"/>
      <c r="C44" s="216"/>
      <c r="D44" s="217"/>
      <c r="E44" s="217"/>
      <c r="F44" s="218"/>
      <c r="G44" s="219" t="s">
        <v>140</v>
      </c>
      <c r="H44" s="220" t="s">
        <v>141</v>
      </c>
      <c r="I44" s="214"/>
      <c r="J44" s="169"/>
    </row>
    <row r="45" spans="1:10" ht="12.75">
      <c r="A45" s="205"/>
      <c r="B45" s="221"/>
      <c r="C45" s="222"/>
      <c r="D45" s="223"/>
      <c r="E45" s="223"/>
      <c r="F45" s="224"/>
      <c r="G45" s="225"/>
      <c r="H45" s="225"/>
      <c r="I45" s="214"/>
      <c r="J45" s="169"/>
    </row>
    <row r="46" spans="1:10" ht="12.75">
      <c r="A46" s="205"/>
      <c r="B46" s="226" t="s">
        <v>142</v>
      </c>
      <c r="C46" s="56"/>
      <c r="D46" s="223"/>
      <c r="E46" s="223"/>
      <c r="F46" s="224"/>
      <c r="G46" s="227"/>
      <c r="H46" s="227"/>
      <c r="I46" s="214"/>
      <c r="J46" s="169"/>
    </row>
    <row r="47" spans="1:10" ht="12.75">
      <c r="A47" s="205"/>
      <c r="B47" s="228" t="s">
        <v>143</v>
      </c>
      <c r="C47" s="222"/>
      <c r="D47" s="223"/>
      <c r="E47" s="223"/>
      <c r="F47" s="224"/>
      <c r="G47" s="229">
        <v>8000000</v>
      </c>
      <c r="H47" s="230">
        <f>+G47</f>
        <v>8000000</v>
      </c>
      <c r="I47" s="214"/>
      <c r="J47" s="169"/>
    </row>
    <row r="48" spans="1:10" ht="12.75">
      <c r="A48" s="205"/>
      <c r="B48" s="215"/>
      <c r="C48" s="216"/>
      <c r="D48" s="217"/>
      <c r="E48" s="217"/>
      <c r="F48" s="218"/>
      <c r="G48" s="231"/>
      <c r="H48" s="231"/>
      <c r="I48" s="214"/>
      <c r="J48" s="169"/>
    </row>
    <row r="49" spans="1:10" ht="12.75">
      <c r="A49" s="205"/>
      <c r="B49" s="206"/>
      <c r="C49" s="206"/>
      <c r="I49" s="214"/>
      <c r="J49" s="169"/>
    </row>
    <row r="50" spans="1:10" ht="12.75">
      <c r="A50" s="205"/>
      <c r="B50" s="206"/>
      <c r="C50" s="206"/>
      <c r="I50" s="214"/>
      <c r="J50" s="169"/>
    </row>
    <row r="51" spans="1:10" ht="12.75">
      <c r="A51" s="205"/>
      <c r="B51" s="206"/>
      <c r="C51" s="206"/>
      <c r="I51" s="214"/>
      <c r="J51" s="169"/>
    </row>
    <row r="52" spans="1:10" ht="12.75">
      <c r="A52" s="205"/>
      <c r="B52" s="206"/>
      <c r="C52" s="206"/>
      <c r="I52" s="214"/>
      <c r="J52" s="169"/>
    </row>
    <row r="53" spans="1:10" ht="12.75">
      <c r="A53" s="207" t="s">
        <v>144</v>
      </c>
      <c r="B53" s="206" t="s">
        <v>78</v>
      </c>
      <c r="C53" s="206"/>
      <c r="E53" s="232"/>
      <c r="J53" s="214"/>
    </row>
    <row r="54" spans="1:10" ht="12.75">
      <c r="A54" s="205"/>
      <c r="B54" s="206"/>
      <c r="C54" s="206"/>
      <c r="J54" s="214"/>
    </row>
    <row r="55" spans="1:10" ht="12.75">
      <c r="A55" s="205"/>
      <c r="B55" s="206"/>
      <c r="C55" s="206"/>
      <c r="J55" s="214"/>
    </row>
    <row r="56" spans="1:3" ht="12.75">
      <c r="A56" s="205"/>
      <c r="B56" s="206"/>
      <c r="C56" s="206"/>
    </row>
    <row r="57" spans="1:3" ht="12.75">
      <c r="A57" s="205"/>
      <c r="B57" s="206"/>
      <c r="C57" s="206"/>
    </row>
    <row r="58" spans="1:3" ht="12.75">
      <c r="A58" s="205"/>
      <c r="B58" s="206"/>
      <c r="C58" s="206"/>
    </row>
    <row r="59" spans="1:3" ht="12.75">
      <c r="A59" s="205"/>
      <c r="B59" s="206"/>
      <c r="C59" s="206"/>
    </row>
    <row r="60" spans="1:7" ht="12.75">
      <c r="A60" s="205" t="s">
        <v>145</v>
      </c>
      <c r="B60" s="233" t="s">
        <v>146</v>
      </c>
      <c r="C60" s="206"/>
      <c r="E60" s="234"/>
      <c r="F60" s="234"/>
      <c r="G60" s="234"/>
    </row>
    <row r="61" spans="1:7" ht="12.75">
      <c r="A61" s="207"/>
      <c r="B61" s="206"/>
      <c r="C61" s="206"/>
      <c r="E61" s="234"/>
      <c r="F61" s="234"/>
      <c r="G61" s="234"/>
    </row>
    <row r="62" spans="1:8" s="66" customFormat="1" ht="12.75">
      <c r="A62" s="131"/>
      <c r="B62" s="235" t="s">
        <v>147</v>
      </c>
      <c r="C62" s="131"/>
      <c r="D62" s="131"/>
      <c r="E62" s="234"/>
      <c r="F62" s="234"/>
      <c r="G62" s="234"/>
      <c r="H62" s="131"/>
    </row>
    <row r="63" spans="1:8" s="66" customFormat="1" ht="12.75">
      <c r="A63" s="131"/>
      <c r="B63" s="131"/>
      <c r="C63" s="131"/>
      <c r="D63" s="131"/>
      <c r="E63" s="234"/>
      <c r="F63" s="234"/>
      <c r="G63" s="234"/>
      <c r="H63" s="131"/>
    </row>
    <row r="64" spans="5:7" ht="12.75">
      <c r="E64" s="234"/>
      <c r="F64" s="234"/>
      <c r="G64" s="234"/>
    </row>
    <row r="65" spans="1:3" ht="12.75">
      <c r="A65" s="207" t="s">
        <v>148</v>
      </c>
      <c r="B65" s="206" t="s">
        <v>149</v>
      </c>
      <c r="C65" s="206"/>
    </row>
    <row r="66" spans="1:3" ht="12.75">
      <c r="A66" s="205"/>
      <c r="B66" s="206"/>
      <c r="C66" s="206"/>
    </row>
    <row r="67" spans="1:3" ht="12.75">
      <c r="A67" s="205"/>
      <c r="B67" s="131" t="s">
        <v>150</v>
      </c>
      <c r="C67" s="206"/>
    </row>
    <row r="68" spans="1:3" ht="12.75">
      <c r="A68" s="205"/>
      <c r="B68" s="206"/>
      <c r="C68" s="206"/>
    </row>
    <row r="69" spans="1:3" ht="12.75">
      <c r="A69" s="205"/>
      <c r="B69" s="206"/>
      <c r="C69" s="206"/>
    </row>
    <row r="70" spans="1:4" ht="12.75">
      <c r="A70" s="205" t="s">
        <v>151</v>
      </c>
      <c r="B70" s="206" t="s">
        <v>152</v>
      </c>
      <c r="C70" s="56"/>
      <c r="D70" s="206"/>
    </row>
    <row r="71" spans="1:4" ht="12.75">
      <c r="A71" s="205"/>
      <c r="B71" s="206"/>
      <c r="C71" s="56"/>
      <c r="D71" s="206"/>
    </row>
    <row r="72" spans="1:4" ht="12.75">
      <c r="A72" s="205"/>
      <c r="B72" s="206"/>
      <c r="C72" s="56"/>
      <c r="D72" s="206"/>
    </row>
    <row r="73" spans="1:4" ht="12.75">
      <c r="A73" s="205"/>
      <c r="B73" s="206"/>
      <c r="C73" s="56"/>
      <c r="D73" s="206"/>
    </row>
    <row r="74" spans="1:4" ht="12.75">
      <c r="A74" s="205"/>
      <c r="B74" s="206"/>
      <c r="C74" s="56"/>
      <c r="D74" s="206"/>
    </row>
    <row r="75" spans="1:3" ht="12.75">
      <c r="A75" s="236" t="s">
        <v>153</v>
      </c>
      <c r="B75" s="206" t="s">
        <v>154</v>
      </c>
      <c r="C75" s="206"/>
    </row>
    <row r="76" spans="1:3" ht="12.75">
      <c r="A76" s="205"/>
      <c r="B76" s="206"/>
      <c r="C76" s="206"/>
    </row>
    <row r="77" spans="1:3" ht="12.75">
      <c r="A77" s="205"/>
      <c r="B77" s="206"/>
      <c r="C77" s="206"/>
    </row>
    <row r="78" spans="1:3" ht="12.75">
      <c r="A78" s="205"/>
      <c r="B78" s="206"/>
      <c r="C78" s="206"/>
    </row>
    <row r="79" spans="1:3" ht="12.75">
      <c r="A79" s="205"/>
      <c r="B79" s="206"/>
      <c r="C79" s="206"/>
    </row>
    <row r="80" spans="1:4" ht="12.75">
      <c r="A80" s="205"/>
      <c r="B80" s="206"/>
      <c r="C80" s="56"/>
      <c r="D80" s="206"/>
    </row>
    <row r="81" spans="1:3" ht="12.75">
      <c r="A81" s="205" t="s">
        <v>155</v>
      </c>
      <c r="B81" s="206" t="s">
        <v>156</v>
      </c>
      <c r="C81" s="206"/>
    </row>
    <row r="82" spans="1:3" ht="12.75">
      <c r="A82" s="205"/>
      <c r="B82" s="206"/>
      <c r="C82" s="206"/>
    </row>
    <row r="83" spans="1:3" ht="12.75">
      <c r="A83" s="205"/>
      <c r="B83" s="206"/>
      <c r="C83" s="206"/>
    </row>
    <row r="84" ht="12.75">
      <c r="A84" s="205"/>
    </row>
    <row r="85" ht="12.75">
      <c r="A85" s="205"/>
    </row>
    <row r="86" ht="12.75">
      <c r="A86" s="204" t="s">
        <v>157</v>
      </c>
    </row>
    <row r="87" ht="12.75">
      <c r="A87" s="204" t="s">
        <v>158</v>
      </c>
    </row>
    <row r="88" ht="12.75">
      <c r="A88" s="205"/>
    </row>
    <row r="89" spans="1:3" ht="12.75">
      <c r="A89" s="205" t="s">
        <v>159</v>
      </c>
      <c r="B89" s="206" t="s">
        <v>160</v>
      </c>
      <c r="C89" s="206"/>
    </row>
    <row r="90" spans="2:3" ht="12.75">
      <c r="B90" s="206"/>
      <c r="C90" s="206"/>
    </row>
    <row r="91" spans="2:3" ht="12.75">
      <c r="B91" s="206"/>
      <c r="C91" s="206"/>
    </row>
    <row r="92" spans="2:9" ht="12.75">
      <c r="B92" s="206"/>
      <c r="C92" s="206"/>
      <c r="I92" s="66"/>
    </row>
    <row r="93" spans="2:9" ht="12.75">
      <c r="B93" s="206"/>
      <c r="C93" s="206"/>
      <c r="I93" s="66"/>
    </row>
    <row r="94" spans="2:9" ht="12.75">
      <c r="B94" s="206"/>
      <c r="C94" s="206"/>
      <c r="I94" s="66"/>
    </row>
    <row r="95" spans="2:9" ht="12.75">
      <c r="B95" s="206"/>
      <c r="C95" s="206"/>
      <c r="I95" s="66"/>
    </row>
    <row r="96" spans="1:3" ht="12.75">
      <c r="A96" s="205" t="s">
        <v>161</v>
      </c>
      <c r="B96" s="206" t="s">
        <v>162</v>
      </c>
      <c r="C96" s="206"/>
    </row>
    <row r="97" spans="2:3" ht="12.75">
      <c r="B97" s="206"/>
      <c r="C97" s="206"/>
    </row>
    <row r="98" spans="1:3" ht="12.75">
      <c r="A98" s="205"/>
      <c r="B98" s="206"/>
      <c r="C98" s="206"/>
    </row>
    <row r="99" spans="1:3" ht="12.75">
      <c r="A99" s="205"/>
      <c r="B99" s="206"/>
      <c r="C99" s="206"/>
    </row>
    <row r="100" spans="2:3" ht="12.75">
      <c r="B100" s="206"/>
      <c r="C100" s="206"/>
    </row>
    <row r="101" spans="1:3" ht="12.75">
      <c r="A101" s="237"/>
      <c r="B101" s="206"/>
      <c r="C101" s="206"/>
    </row>
    <row r="102" spans="2:3" ht="12.75">
      <c r="B102" s="206"/>
      <c r="C102" s="206"/>
    </row>
    <row r="103" spans="2:3" ht="12.75">
      <c r="B103" s="206"/>
      <c r="C103" s="206"/>
    </row>
    <row r="104" spans="1:3" ht="12.75">
      <c r="A104" s="207" t="s">
        <v>163</v>
      </c>
      <c r="B104" s="206" t="s">
        <v>164</v>
      </c>
      <c r="C104" s="206"/>
    </row>
    <row r="105" spans="2:3" ht="12.75">
      <c r="B105" s="206"/>
      <c r="C105" s="206"/>
    </row>
    <row r="106" spans="2:3" ht="12.75">
      <c r="B106" s="206"/>
      <c r="C106" s="206"/>
    </row>
    <row r="107" spans="2:3" ht="12.75">
      <c r="B107" s="206"/>
      <c r="C107" s="206"/>
    </row>
    <row r="108" spans="2:3" ht="12.75">
      <c r="B108" s="206"/>
      <c r="C108" s="206"/>
    </row>
    <row r="109" spans="2:3" ht="12.75">
      <c r="B109" s="206"/>
      <c r="C109" s="206"/>
    </row>
    <row r="110" spans="2:3" ht="12.75">
      <c r="B110" s="206"/>
      <c r="C110" s="206"/>
    </row>
    <row r="111" spans="2:3" ht="12.75">
      <c r="B111" s="206"/>
      <c r="C111" s="206"/>
    </row>
    <row r="112" spans="1:8" ht="12.75">
      <c r="A112" s="205" t="s">
        <v>165</v>
      </c>
      <c r="B112" s="238" t="s">
        <v>166</v>
      </c>
      <c r="C112" s="239"/>
      <c r="D112" s="239"/>
      <c r="E112" s="240"/>
      <c r="F112" s="240"/>
      <c r="G112" s="240"/>
      <c r="H112" s="240"/>
    </row>
    <row r="113" spans="1:8" ht="12.75">
      <c r="A113" s="205"/>
      <c r="B113" s="205"/>
      <c r="C113" s="239"/>
      <c r="D113" s="239"/>
      <c r="E113" s="240"/>
      <c r="F113" s="240"/>
      <c r="G113" s="240"/>
      <c r="H113" s="240"/>
    </row>
    <row r="114" spans="1:8" ht="12.75">
      <c r="A114" s="205"/>
      <c r="B114" s="205"/>
      <c r="C114" s="239"/>
      <c r="D114" s="239"/>
      <c r="E114" s="240"/>
      <c r="F114" s="240"/>
      <c r="G114" s="240"/>
      <c r="H114" s="240"/>
    </row>
    <row r="115" spans="1:8" ht="12.75">
      <c r="A115" s="205"/>
      <c r="B115" s="205"/>
      <c r="C115" s="239"/>
      <c r="D115" s="239"/>
      <c r="E115" s="240"/>
      <c r="F115" s="240"/>
      <c r="G115" s="240"/>
      <c r="H115" s="240"/>
    </row>
    <row r="116" spans="1:8" ht="12.75">
      <c r="A116" s="205"/>
      <c r="B116" s="205"/>
      <c r="C116" s="239"/>
      <c r="D116" s="239"/>
      <c r="E116" s="240"/>
      <c r="F116" s="240"/>
      <c r="G116" s="240"/>
      <c r="H116" s="240"/>
    </row>
    <row r="117" spans="1:8" ht="12.75">
      <c r="A117" s="205"/>
      <c r="B117" s="205"/>
      <c r="C117" s="239"/>
      <c r="D117" s="239"/>
      <c r="E117" s="240"/>
      <c r="F117" s="240"/>
      <c r="G117" s="240"/>
      <c r="H117" s="240"/>
    </row>
    <row r="118" spans="1:3" ht="12.75">
      <c r="A118" s="205" t="s">
        <v>167</v>
      </c>
      <c r="B118" s="206" t="s">
        <v>19</v>
      </c>
      <c r="C118" s="206"/>
    </row>
    <row r="119" spans="1:8" ht="12.75">
      <c r="A119" s="205"/>
      <c r="B119" s="206"/>
      <c r="C119" s="206"/>
      <c r="E119" s="299" t="s">
        <v>168</v>
      </c>
      <c r="F119" s="299"/>
      <c r="G119" s="299" t="s">
        <v>169</v>
      </c>
      <c r="H119" s="299"/>
    </row>
    <row r="120" spans="1:8" ht="12.75">
      <c r="A120" s="205"/>
      <c r="B120" s="206"/>
      <c r="C120" s="206"/>
      <c r="E120" s="234" t="s">
        <v>138</v>
      </c>
      <c r="F120" s="234" t="s">
        <v>170</v>
      </c>
      <c r="G120" s="234" t="s">
        <v>138</v>
      </c>
      <c r="H120" s="234" t="s">
        <v>170</v>
      </c>
    </row>
    <row r="121" spans="1:8" ht="12.75">
      <c r="A121" s="205"/>
      <c r="B121" s="206"/>
      <c r="C121" s="206"/>
      <c r="E121" s="234" t="s">
        <v>171</v>
      </c>
      <c r="F121" s="234" t="s">
        <v>171</v>
      </c>
      <c r="G121" s="234" t="s">
        <v>171</v>
      </c>
      <c r="H121" s="234" t="s">
        <v>171</v>
      </c>
    </row>
    <row r="122" spans="1:8" ht="12.75">
      <c r="A122" s="205"/>
      <c r="B122" s="206"/>
      <c r="C122" s="206"/>
      <c r="E122" s="234" t="s">
        <v>140</v>
      </c>
      <c r="F122" s="234" t="s">
        <v>140</v>
      </c>
      <c r="G122" s="234" t="s">
        <v>172</v>
      </c>
      <c r="H122" s="131" t="s">
        <v>173</v>
      </c>
    </row>
    <row r="123" spans="2:8" s="131" customFormat="1" ht="12.75">
      <c r="B123" s="206"/>
      <c r="C123" s="206"/>
      <c r="E123" s="234" t="s">
        <v>10</v>
      </c>
      <c r="F123" s="234" t="s">
        <v>11</v>
      </c>
      <c r="G123" s="234" t="s">
        <v>10</v>
      </c>
      <c r="H123" s="234" t="s">
        <v>11</v>
      </c>
    </row>
    <row r="124" spans="1:10" ht="12.75">
      <c r="A124" s="56"/>
      <c r="B124" s="206"/>
      <c r="C124" s="206"/>
      <c r="E124" s="241"/>
      <c r="F124" s="241"/>
      <c r="G124" s="241"/>
      <c r="H124" s="241"/>
      <c r="J124" s="66"/>
    </row>
    <row r="125" spans="1:8" ht="12.75">
      <c r="A125" s="205"/>
      <c r="B125" s="206"/>
      <c r="C125" s="206"/>
      <c r="E125" s="180" t="s">
        <v>12</v>
      </c>
      <c r="F125" s="180" t="s">
        <v>12</v>
      </c>
      <c r="G125" s="180" t="s">
        <v>12</v>
      </c>
      <c r="H125" s="180" t="s">
        <v>12</v>
      </c>
    </row>
    <row r="126" spans="1:8" ht="12.75">
      <c r="A126" s="205"/>
      <c r="B126" s="206"/>
      <c r="C126" s="131" t="s">
        <v>174</v>
      </c>
      <c r="E126" s="180"/>
      <c r="F126" s="180"/>
      <c r="G126" s="180"/>
      <c r="H126" s="180"/>
    </row>
    <row r="127" spans="1:8" s="66" customFormat="1" ht="12.75">
      <c r="A127" s="242"/>
      <c r="B127" s="131"/>
      <c r="C127" s="243" t="s">
        <v>175</v>
      </c>
      <c r="D127" s="131"/>
      <c r="E127" s="244">
        <v>822</v>
      </c>
      <c r="F127" s="245">
        <v>1044</v>
      </c>
      <c r="G127" s="244">
        <v>822</v>
      </c>
      <c r="H127" s="244">
        <v>1044</v>
      </c>
    </row>
    <row r="128" spans="1:8" s="66" customFormat="1" ht="12.75">
      <c r="A128" s="242"/>
      <c r="B128" s="131"/>
      <c r="C128" s="243" t="s">
        <v>176</v>
      </c>
      <c r="D128" s="131"/>
      <c r="E128" s="244">
        <v>-326</v>
      </c>
      <c r="F128" s="246">
        <v>0</v>
      </c>
      <c r="G128" s="244">
        <v>-326</v>
      </c>
      <c r="H128" s="246">
        <v>0</v>
      </c>
    </row>
    <row r="129" spans="1:4" ht="12.75">
      <c r="A129" s="205"/>
      <c r="B129" s="206"/>
      <c r="D129" s="56"/>
    </row>
    <row r="130" spans="1:6" ht="12.75">
      <c r="A130" s="205"/>
      <c r="B130" s="206"/>
      <c r="C130" s="131" t="s">
        <v>62</v>
      </c>
      <c r="D130" s="56"/>
      <c r="E130" s="247"/>
      <c r="F130" s="247"/>
    </row>
    <row r="131" spans="1:8" ht="12.75">
      <c r="A131" s="205"/>
      <c r="B131" s="206"/>
      <c r="C131" s="243" t="s">
        <v>175</v>
      </c>
      <c r="D131" s="56"/>
      <c r="E131" s="247">
        <v>0</v>
      </c>
      <c r="F131" s="247">
        <v>0</v>
      </c>
      <c r="G131" s="179">
        <v>0</v>
      </c>
      <c r="H131" s="179">
        <v>0</v>
      </c>
    </row>
    <row r="132" spans="1:8" ht="12.75">
      <c r="A132" s="205"/>
      <c r="B132" s="206"/>
      <c r="C132" s="243" t="s">
        <v>177</v>
      </c>
      <c r="D132" s="56"/>
      <c r="E132" s="247">
        <v>0</v>
      </c>
      <c r="F132" s="247">
        <v>0</v>
      </c>
      <c r="G132" s="179">
        <v>0</v>
      </c>
      <c r="H132" s="179">
        <v>0</v>
      </c>
    </row>
    <row r="133" spans="1:8" ht="12.75">
      <c r="A133" s="205"/>
      <c r="B133" s="206"/>
      <c r="D133" s="56"/>
      <c r="E133" s="248"/>
      <c r="F133" s="248"/>
      <c r="G133" s="248"/>
      <c r="H133" s="248"/>
    </row>
    <row r="134" spans="1:6" ht="12.75">
      <c r="A134" s="205"/>
      <c r="B134" s="206"/>
      <c r="C134" s="206"/>
      <c r="D134" s="243"/>
      <c r="E134" s="247"/>
      <c r="F134" s="247"/>
    </row>
    <row r="135" spans="1:8" ht="13.5" thickBot="1">
      <c r="A135" s="205"/>
      <c r="B135" s="206"/>
      <c r="C135" s="206"/>
      <c r="E135" s="249">
        <f>SUM(E127:E133)</f>
        <v>496</v>
      </c>
      <c r="F135" s="249">
        <f>SUM(F127:F133)</f>
        <v>1044</v>
      </c>
      <c r="G135" s="249">
        <f>SUM(G127:G133)</f>
        <v>496</v>
      </c>
      <c r="H135" s="249">
        <f>SUM(H127:H133)</f>
        <v>1044</v>
      </c>
    </row>
    <row r="136" spans="1:8" ht="12.75">
      <c r="A136" s="205"/>
      <c r="B136" s="206"/>
      <c r="C136" s="206"/>
      <c r="E136" s="250"/>
      <c r="F136" s="250"/>
      <c r="G136" s="250"/>
      <c r="H136" s="250"/>
    </row>
    <row r="137" spans="1:3" ht="12.75">
      <c r="A137" s="205"/>
      <c r="B137" s="206"/>
      <c r="C137" s="206"/>
    </row>
    <row r="138" spans="1:3" ht="12.75">
      <c r="A138" s="205"/>
      <c r="B138" s="206"/>
      <c r="C138" s="206"/>
    </row>
    <row r="139" spans="1:3" ht="12.75">
      <c r="A139" s="205"/>
      <c r="B139" s="206"/>
      <c r="C139" s="206"/>
    </row>
    <row r="140" spans="1:3" ht="12.75">
      <c r="A140" s="205"/>
      <c r="B140" s="206"/>
      <c r="C140" s="206"/>
    </row>
    <row r="141" spans="1:3" ht="12.75">
      <c r="A141" s="205"/>
      <c r="B141" s="206"/>
      <c r="C141" s="206"/>
    </row>
    <row r="142" spans="1:3" ht="12.75">
      <c r="A142" s="205" t="s">
        <v>178</v>
      </c>
      <c r="B142" s="206" t="s">
        <v>179</v>
      </c>
      <c r="C142" s="206"/>
    </row>
    <row r="143" spans="1:3" ht="12.75">
      <c r="A143" s="56"/>
      <c r="B143" s="206"/>
      <c r="C143" s="206"/>
    </row>
    <row r="144" spans="1:3" ht="12.75">
      <c r="A144" s="56"/>
      <c r="B144" s="206"/>
      <c r="C144" s="206"/>
    </row>
    <row r="145" spans="1:3" ht="12.75">
      <c r="A145" s="56"/>
      <c r="B145" s="206"/>
      <c r="C145" s="206"/>
    </row>
    <row r="146" spans="1:3" ht="12.75">
      <c r="A146" s="56"/>
      <c r="B146" s="206"/>
      <c r="C146" s="206"/>
    </row>
    <row r="148" spans="1:3" ht="12.75">
      <c r="A148" s="205" t="s">
        <v>180</v>
      </c>
      <c r="B148" s="206" t="s">
        <v>181</v>
      </c>
      <c r="C148" s="206"/>
    </row>
    <row r="149" spans="1:3" ht="12.75">
      <c r="A149" s="205"/>
      <c r="B149" s="206"/>
      <c r="C149" s="206"/>
    </row>
    <row r="150" spans="2:3" ht="12.75">
      <c r="B150" s="251" t="s">
        <v>182</v>
      </c>
      <c r="C150" s="206"/>
    </row>
    <row r="151" spans="1:3" ht="12.75">
      <c r="A151" s="242"/>
      <c r="B151" s="206"/>
      <c r="C151" s="206"/>
    </row>
    <row r="152" spans="1:3" ht="12.75">
      <c r="A152" s="242"/>
      <c r="B152" s="206"/>
      <c r="C152" s="206"/>
    </row>
    <row r="153" spans="1:3" ht="12.75">
      <c r="A153" s="56"/>
      <c r="B153" s="251" t="s">
        <v>183</v>
      </c>
      <c r="C153" s="206"/>
    </row>
    <row r="154" spans="1:3" ht="12.75">
      <c r="A154" s="205"/>
      <c r="B154" s="206"/>
      <c r="C154" s="206"/>
    </row>
    <row r="155" spans="1:3" ht="12.75">
      <c r="A155" s="205"/>
      <c r="B155" s="206"/>
      <c r="C155" s="206"/>
    </row>
    <row r="156" spans="1:8" s="253" customFormat="1" ht="12.75">
      <c r="A156" s="205" t="s">
        <v>184</v>
      </c>
      <c r="B156" s="233" t="s">
        <v>185</v>
      </c>
      <c r="C156" s="233"/>
      <c r="D156" s="252"/>
      <c r="E156" s="252"/>
      <c r="F156" s="252"/>
      <c r="G156" s="252"/>
      <c r="H156" s="252"/>
    </row>
    <row r="157" spans="1:8" s="253" customFormat="1" ht="12.75">
      <c r="A157" s="236"/>
      <c r="B157" s="233"/>
      <c r="C157" s="233"/>
      <c r="D157" s="252"/>
      <c r="E157" s="252"/>
      <c r="F157" s="252"/>
      <c r="G157" s="252"/>
      <c r="H157" s="252"/>
    </row>
    <row r="158" spans="1:8" s="253" customFormat="1" ht="12.75">
      <c r="A158" s="254"/>
      <c r="B158" s="255"/>
      <c r="C158" s="233"/>
      <c r="D158" s="252"/>
      <c r="E158" s="252"/>
      <c r="F158" s="252"/>
      <c r="G158" s="252"/>
      <c r="H158" s="252"/>
    </row>
    <row r="159" spans="1:8" s="253" customFormat="1" ht="12.75">
      <c r="A159" s="236"/>
      <c r="B159" s="256"/>
      <c r="C159" s="233"/>
      <c r="D159" s="252"/>
      <c r="E159" s="252"/>
      <c r="F159" s="252"/>
      <c r="G159" s="252"/>
      <c r="H159" s="252"/>
    </row>
    <row r="160" spans="1:8" s="253" customFormat="1" ht="12.75">
      <c r="A160" s="236"/>
      <c r="B160" s="256"/>
      <c r="C160" s="233"/>
      <c r="D160" s="252"/>
      <c r="E160" s="252"/>
      <c r="F160" s="252"/>
      <c r="G160" s="252"/>
      <c r="H160" s="252"/>
    </row>
    <row r="161" spans="1:8" s="253" customFormat="1" ht="12.75">
      <c r="A161" s="236"/>
      <c r="B161" s="256"/>
      <c r="C161" s="233"/>
      <c r="D161" s="252"/>
      <c r="E161" s="252"/>
      <c r="F161" s="252"/>
      <c r="G161" s="252"/>
      <c r="H161" s="252"/>
    </row>
    <row r="162" spans="1:8" s="253" customFormat="1" ht="12.75">
      <c r="A162" s="236"/>
      <c r="B162" s="256"/>
      <c r="C162" s="233"/>
      <c r="D162" s="252"/>
      <c r="E162" s="252"/>
      <c r="F162" s="252"/>
      <c r="G162" s="252"/>
      <c r="H162" s="252"/>
    </row>
    <row r="163" spans="1:8" s="253" customFormat="1" ht="12.75">
      <c r="A163" s="236"/>
      <c r="B163" s="256"/>
      <c r="C163" s="233"/>
      <c r="D163" s="252"/>
      <c r="E163" s="252"/>
      <c r="F163" s="252"/>
      <c r="G163" s="252"/>
      <c r="H163" s="252"/>
    </row>
    <row r="164" spans="1:8" s="253" customFormat="1" ht="12.75">
      <c r="A164" s="236"/>
      <c r="B164" s="256"/>
      <c r="C164" s="233"/>
      <c r="D164" s="252"/>
      <c r="E164" s="252"/>
      <c r="F164" s="252"/>
      <c r="G164" s="252"/>
      <c r="H164" s="252"/>
    </row>
    <row r="165" spans="1:8" s="253" customFormat="1" ht="12.75">
      <c r="A165" s="236"/>
      <c r="B165" s="256"/>
      <c r="C165" s="233"/>
      <c r="D165" s="252"/>
      <c r="E165" s="252"/>
      <c r="F165" s="252"/>
      <c r="G165" s="252"/>
      <c r="H165" s="252"/>
    </row>
    <row r="166" spans="1:8" s="253" customFormat="1" ht="12.75">
      <c r="A166" s="236"/>
      <c r="B166" s="256"/>
      <c r="C166" s="233"/>
      <c r="D166" s="252"/>
      <c r="E166" s="252"/>
      <c r="F166" s="252"/>
      <c r="G166" s="252"/>
      <c r="H166" s="252"/>
    </row>
    <row r="167" spans="1:8" s="253" customFormat="1" ht="12.75">
      <c r="A167" s="236"/>
      <c r="B167" s="255"/>
      <c r="C167" s="233"/>
      <c r="D167" s="252"/>
      <c r="E167" s="252"/>
      <c r="F167" s="252"/>
      <c r="G167" s="252"/>
      <c r="H167" s="252"/>
    </row>
    <row r="168" spans="1:8" s="253" customFormat="1" ht="12.75">
      <c r="A168" s="236"/>
      <c r="B168" s="256"/>
      <c r="C168" s="233"/>
      <c r="D168" s="252"/>
      <c r="E168" s="252"/>
      <c r="F168" s="252"/>
      <c r="G168" s="252"/>
      <c r="H168" s="252"/>
    </row>
    <row r="169" spans="1:8" s="253" customFormat="1" ht="12.75">
      <c r="A169" s="236"/>
      <c r="B169" s="256"/>
      <c r="C169" s="233"/>
      <c r="D169" s="252"/>
      <c r="E169" s="252"/>
      <c r="F169" s="252"/>
      <c r="G169" s="252"/>
      <c r="H169" s="252"/>
    </row>
    <row r="170" spans="1:8" s="253" customFormat="1" ht="12.75">
      <c r="A170" s="236"/>
      <c r="B170" s="256"/>
      <c r="C170" s="233"/>
      <c r="D170" s="252"/>
      <c r="E170" s="252"/>
      <c r="F170" s="252"/>
      <c r="G170" s="252"/>
      <c r="H170" s="252"/>
    </row>
    <row r="171" spans="1:8" s="253" customFormat="1" ht="12.75">
      <c r="A171" s="236"/>
      <c r="B171" s="256"/>
      <c r="C171" s="233"/>
      <c r="D171" s="252"/>
      <c r="E171" s="252"/>
      <c r="F171" s="252"/>
      <c r="G171" s="252"/>
      <c r="H171" s="252"/>
    </row>
    <row r="172" spans="1:8" s="253" customFormat="1" ht="12.75">
      <c r="A172" s="236"/>
      <c r="B172" s="256"/>
      <c r="C172" s="233"/>
      <c r="D172" s="252"/>
      <c r="E172" s="252"/>
      <c r="F172" s="252"/>
      <c r="G172" s="252"/>
      <c r="H172" s="252"/>
    </row>
    <row r="173" spans="1:8" s="253" customFormat="1" ht="12.75">
      <c r="A173" s="236"/>
      <c r="B173" s="256"/>
      <c r="C173" s="233"/>
      <c r="D173" s="252"/>
      <c r="E173" s="252"/>
      <c r="F173" s="252"/>
      <c r="G173" s="252"/>
      <c r="H173" s="252"/>
    </row>
    <row r="174" spans="1:8" s="253" customFormat="1" ht="12.75">
      <c r="A174" s="236"/>
      <c r="B174" s="256"/>
      <c r="C174" s="233"/>
      <c r="D174" s="252"/>
      <c r="E174" s="252"/>
      <c r="F174" s="252"/>
      <c r="G174" s="252"/>
      <c r="H174" s="252"/>
    </row>
    <row r="175" spans="1:8" s="253" customFormat="1" ht="12.75">
      <c r="A175" s="236"/>
      <c r="B175" s="256"/>
      <c r="C175" s="233"/>
      <c r="D175" s="252"/>
      <c r="E175" s="252"/>
      <c r="F175" s="252"/>
      <c r="G175" s="252"/>
      <c r="H175" s="252"/>
    </row>
    <row r="176" spans="1:8" s="253" customFormat="1" ht="12.75">
      <c r="A176" s="236"/>
      <c r="B176" s="256"/>
      <c r="C176" s="233"/>
      <c r="D176" s="252"/>
      <c r="E176" s="252"/>
      <c r="F176" s="252"/>
      <c r="G176" s="252"/>
      <c r="H176" s="252"/>
    </row>
    <row r="177" spans="1:8" s="253" customFormat="1" ht="12.75">
      <c r="A177" s="236"/>
      <c r="B177" s="256"/>
      <c r="C177" s="233"/>
      <c r="D177" s="252"/>
      <c r="E177" s="252"/>
      <c r="F177" s="252"/>
      <c r="G177" s="252"/>
      <c r="H177" s="252"/>
    </row>
    <row r="178" spans="1:8" s="253" customFormat="1" ht="12.75">
      <c r="A178" s="236"/>
      <c r="B178" s="256"/>
      <c r="C178" s="233"/>
      <c r="D178" s="252"/>
      <c r="E178" s="252"/>
      <c r="F178" s="252"/>
      <c r="G178" s="252"/>
      <c r="H178" s="252"/>
    </row>
    <row r="179" spans="1:8" s="253" customFormat="1" ht="12.75">
      <c r="A179" s="236"/>
      <c r="B179" s="256"/>
      <c r="C179" s="233"/>
      <c r="D179" s="252"/>
      <c r="E179" s="252"/>
      <c r="F179" s="252"/>
      <c r="G179" s="252"/>
      <c r="H179" s="252"/>
    </row>
    <row r="180" spans="1:8" s="253" customFormat="1" ht="12.75">
      <c r="A180" s="236"/>
      <c r="B180" s="256"/>
      <c r="C180" s="233"/>
      <c r="D180" s="252"/>
      <c r="E180" s="252"/>
      <c r="F180" s="252"/>
      <c r="G180" s="252"/>
      <c r="H180" s="252"/>
    </row>
    <row r="181" spans="1:8" s="253" customFormat="1" ht="12.75">
      <c r="A181" s="236"/>
      <c r="B181" s="256"/>
      <c r="C181" s="233"/>
      <c r="D181" s="252"/>
      <c r="E181" s="252"/>
      <c r="F181" s="252"/>
      <c r="G181" s="252"/>
      <c r="H181" s="252"/>
    </row>
    <row r="182" spans="1:8" s="253" customFormat="1" ht="12.75">
      <c r="A182" s="236"/>
      <c r="B182" s="256"/>
      <c r="C182" s="233"/>
      <c r="D182" s="252"/>
      <c r="E182" s="252"/>
      <c r="F182" s="252"/>
      <c r="G182" s="252"/>
      <c r="H182" s="252"/>
    </row>
    <row r="183" spans="1:8" s="253" customFormat="1" ht="12.75">
      <c r="A183" s="236"/>
      <c r="B183" s="256"/>
      <c r="C183" s="233"/>
      <c r="D183" s="252"/>
      <c r="E183" s="252"/>
      <c r="F183" s="252"/>
      <c r="G183" s="252"/>
      <c r="H183" s="252"/>
    </row>
    <row r="184" spans="1:8" s="253" customFormat="1" ht="12.75">
      <c r="A184" s="236"/>
      <c r="B184" s="256"/>
      <c r="C184" s="233"/>
      <c r="D184" s="252"/>
      <c r="E184" s="252"/>
      <c r="F184" s="252"/>
      <c r="G184" s="252"/>
      <c r="H184" s="252"/>
    </row>
    <row r="185" spans="1:8" s="253" customFormat="1" ht="12.75">
      <c r="A185" s="236"/>
      <c r="B185" s="256"/>
      <c r="C185" s="233"/>
      <c r="D185" s="252"/>
      <c r="E185" s="252"/>
      <c r="F185" s="252"/>
      <c r="G185" s="252"/>
      <c r="H185" s="252"/>
    </row>
    <row r="186" spans="1:8" s="253" customFormat="1" ht="12.75">
      <c r="A186" s="236"/>
      <c r="B186" s="256"/>
      <c r="C186" s="233"/>
      <c r="D186" s="252"/>
      <c r="E186" s="252"/>
      <c r="F186" s="252"/>
      <c r="G186" s="252"/>
      <c r="H186" s="252"/>
    </row>
    <row r="187" spans="1:8" s="253" customFormat="1" ht="12.75">
      <c r="A187" s="236"/>
      <c r="B187" s="256"/>
      <c r="C187" s="233"/>
      <c r="D187" s="252"/>
      <c r="E187" s="252"/>
      <c r="F187" s="252"/>
      <c r="G187" s="252"/>
      <c r="H187" s="252"/>
    </row>
    <row r="188" spans="1:8" s="253" customFormat="1" ht="12.75">
      <c r="A188" s="236"/>
      <c r="B188" s="256"/>
      <c r="C188" s="233"/>
      <c r="D188" s="252"/>
      <c r="E188" s="252"/>
      <c r="F188" s="252"/>
      <c r="G188" s="252"/>
      <c r="H188" s="252"/>
    </row>
    <row r="189" spans="1:8" s="253" customFormat="1" ht="12.75">
      <c r="A189" s="236"/>
      <c r="B189" s="256"/>
      <c r="C189" s="233"/>
      <c r="D189" s="252"/>
      <c r="E189" s="252"/>
      <c r="F189" s="252"/>
      <c r="G189" s="252"/>
      <c r="H189" s="252"/>
    </row>
    <row r="190" spans="1:8" s="253" customFormat="1" ht="12.75">
      <c r="A190" s="236"/>
      <c r="B190" s="256"/>
      <c r="C190" s="233"/>
      <c r="D190" s="252"/>
      <c r="E190" s="252"/>
      <c r="F190" s="252"/>
      <c r="G190" s="252"/>
      <c r="H190" s="252"/>
    </row>
    <row r="191" spans="1:8" s="253" customFormat="1" ht="12.75">
      <c r="A191" s="236"/>
      <c r="B191" s="255"/>
      <c r="C191" s="233"/>
      <c r="D191" s="252"/>
      <c r="E191" s="252"/>
      <c r="F191" s="252"/>
      <c r="G191" s="252"/>
      <c r="H191" s="252"/>
    </row>
    <row r="192" spans="1:8" s="253" customFormat="1" ht="12.75">
      <c r="A192" s="236"/>
      <c r="C192" s="233"/>
      <c r="D192" s="252"/>
      <c r="E192" s="252"/>
      <c r="F192" s="252"/>
      <c r="G192" s="252"/>
      <c r="H192" s="252"/>
    </row>
    <row r="193" spans="1:8" s="253" customFormat="1" ht="12.75">
      <c r="A193" s="236"/>
      <c r="C193" s="233"/>
      <c r="D193" s="252"/>
      <c r="E193" s="252"/>
      <c r="F193" s="252"/>
      <c r="G193" s="252"/>
      <c r="H193" s="252"/>
    </row>
    <row r="194" spans="1:8" s="253" customFormat="1" ht="12.75">
      <c r="A194" s="236"/>
      <c r="C194" s="233"/>
      <c r="D194" s="252"/>
      <c r="E194" s="252"/>
      <c r="F194" s="252"/>
      <c r="G194" s="252"/>
      <c r="H194" s="252"/>
    </row>
    <row r="195" spans="1:8" s="253" customFormat="1" ht="12.75">
      <c r="A195" s="236"/>
      <c r="C195" s="233"/>
      <c r="D195" s="252"/>
      <c r="E195" s="252"/>
      <c r="F195" s="252"/>
      <c r="G195" s="252"/>
      <c r="H195" s="252"/>
    </row>
    <row r="196" spans="1:8" s="253" customFormat="1" ht="12.75">
      <c r="A196" s="236"/>
      <c r="C196" s="233"/>
      <c r="D196" s="252"/>
      <c r="E196" s="252"/>
      <c r="F196" s="252"/>
      <c r="G196" s="252"/>
      <c r="H196" s="252"/>
    </row>
    <row r="197" spans="1:8" s="253" customFormat="1" ht="12.75">
      <c r="A197" s="236"/>
      <c r="C197" s="233"/>
      <c r="D197" s="252"/>
      <c r="E197" s="252"/>
      <c r="F197" s="252"/>
      <c r="G197" s="252"/>
      <c r="H197" s="252"/>
    </row>
    <row r="198" spans="1:8" s="253" customFormat="1" ht="12.75">
      <c r="A198" s="236"/>
      <c r="C198" s="233"/>
      <c r="D198" s="252"/>
      <c r="E198" s="252"/>
      <c r="F198" s="252"/>
      <c r="G198" s="252"/>
      <c r="H198" s="252"/>
    </row>
    <row r="199" spans="1:8" s="253" customFormat="1" ht="12.75">
      <c r="A199" s="236"/>
      <c r="C199" s="233"/>
      <c r="D199" s="252"/>
      <c r="E199" s="252"/>
      <c r="F199" s="252"/>
      <c r="G199" s="252"/>
      <c r="H199" s="252"/>
    </row>
    <row r="200" spans="1:8" s="253" customFormat="1" ht="12.75">
      <c r="A200" s="236"/>
      <c r="C200" s="233"/>
      <c r="D200" s="252"/>
      <c r="E200" s="252"/>
      <c r="F200" s="252"/>
      <c r="G200" s="252"/>
      <c r="H200" s="252"/>
    </row>
    <row r="201" spans="1:8" s="253" customFormat="1" ht="12.75">
      <c r="A201" s="236"/>
      <c r="C201" s="233"/>
      <c r="D201" s="252"/>
      <c r="E201" s="252"/>
      <c r="F201" s="252"/>
      <c r="G201" s="252"/>
      <c r="H201" s="252"/>
    </row>
    <row r="202" spans="1:8" s="253" customFormat="1" ht="12.75">
      <c r="A202" s="236"/>
      <c r="C202" s="233"/>
      <c r="D202" s="252"/>
      <c r="E202" s="252"/>
      <c r="F202" s="252"/>
      <c r="G202" s="252"/>
      <c r="H202" s="252"/>
    </row>
    <row r="203" spans="1:8" s="253" customFormat="1" ht="12.75">
      <c r="A203" s="236"/>
      <c r="C203" s="233"/>
      <c r="D203" s="252"/>
      <c r="E203" s="252"/>
      <c r="F203" s="252"/>
      <c r="G203" s="252"/>
      <c r="H203" s="252"/>
    </row>
    <row r="204" spans="1:8" s="253" customFormat="1" ht="12.75">
      <c r="A204" s="236"/>
      <c r="C204" s="233"/>
      <c r="D204" s="252"/>
      <c r="E204" s="252"/>
      <c r="F204" s="252"/>
      <c r="G204" s="252"/>
      <c r="H204" s="252"/>
    </row>
    <row r="205" spans="1:8" s="253" customFormat="1" ht="12.75">
      <c r="A205" s="236"/>
      <c r="C205" s="233"/>
      <c r="D205" s="252"/>
      <c r="E205" s="252"/>
      <c r="F205" s="252"/>
      <c r="G205" s="252"/>
      <c r="H205" s="252"/>
    </row>
    <row r="206" spans="1:8" s="253" customFormat="1" ht="12.75">
      <c r="A206" s="236"/>
      <c r="C206" s="233"/>
      <c r="D206" s="252"/>
      <c r="E206" s="252"/>
      <c r="F206" s="252"/>
      <c r="G206" s="252"/>
      <c r="H206" s="252"/>
    </row>
    <row r="207" spans="1:8" s="253" customFormat="1" ht="12.75">
      <c r="A207" s="236"/>
      <c r="C207" s="233"/>
      <c r="D207" s="252"/>
      <c r="E207" s="252"/>
      <c r="F207" s="252"/>
      <c r="G207" s="252"/>
      <c r="H207" s="252"/>
    </row>
    <row r="208" spans="1:8" s="253" customFormat="1" ht="12.75">
      <c r="A208" s="236"/>
      <c r="C208" s="233"/>
      <c r="D208" s="252"/>
      <c r="E208" s="252"/>
      <c r="F208" s="252"/>
      <c r="G208" s="252"/>
      <c r="H208" s="252"/>
    </row>
    <row r="209" spans="1:8" s="253" customFormat="1" ht="12.75">
      <c r="A209" s="236"/>
      <c r="C209" s="233"/>
      <c r="D209" s="252"/>
      <c r="E209" s="252"/>
      <c r="F209" s="252"/>
      <c r="G209" s="252"/>
      <c r="H209" s="252"/>
    </row>
    <row r="210" spans="1:8" s="253" customFormat="1" ht="12.75">
      <c r="A210" s="236"/>
      <c r="C210" s="233"/>
      <c r="D210" s="252"/>
      <c r="E210" s="252"/>
      <c r="F210" s="252"/>
      <c r="G210" s="252"/>
      <c r="H210" s="252"/>
    </row>
    <row r="211" spans="1:8" s="253" customFormat="1" ht="12.75">
      <c r="A211" s="236"/>
      <c r="C211" s="233"/>
      <c r="D211" s="252"/>
      <c r="E211" s="252"/>
      <c r="F211" s="252"/>
      <c r="G211" s="252"/>
      <c r="H211" s="252"/>
    </row>
    <row r="212" spans="1:8" s="253" customFormat="1" ht="12.75">
      <c r="A212" s="236"/>
      <c r="C212" s="233"/>
      <c r="D212" s="252"/>
      <c r="E212" s="252"/>
      <c r="F212" s="252"/>
      <c r="G212" s="252"/>
      <c r="H212" s="252"/>
    </row>
    <row r="213" spans="1:8" s="253" customFormat="1" ht="12.75">
      <c r="A213" s="236"/>
      <c r="C213" s="233"/>
      <c r="D213" s="252"/>
      <c r="E213" s="252"/>
      <c r="F213" s="252"/>
      <c r="G213" s="252"/>
      <c r="H213" s="252"/>
    </row>
    <row r="214" spans="1:8" s="253" customFormat="1" ht="12.75">
      <c r="A214" s="236"/>
      <c r="C214" s="233"/>
      <c r="D214" s="252"/>
      <c r="E214" s="252"/>
      <c r="F214" s="252"/>
      <c r="G214" s="252"/>
      <c r="H214" s="252"/>
    </row>
    <row r="215" spans="1:8" s="253" customFormat="1" ht="12.75">
      <c r="A215" s="236"/>
      <c r="C215" s="233"/>
      <c r="D215" s="252"/>
      <c r="E215" s="252"/>
      <c r="F215" s="252"/>
      <c r="G215" s="252"/>
      <c r="H215" s="252"/>
    </row>
    <row r="216" spans="1:8" s="253" customFormat="1" ht="12.75">
      <c r="A216" s="236"/>
      <c r="C216" s="233"/>
      <c r="D216" s="252"/>
      <c r="E216" s="252"/>
      <c r="F216" s="252"/>
      <c r="G216" s="252"/>
      <c r="H216" s="252"/>
    </row>
    <row r="217" spans="1:8" s="253" customFormat="1" ht="12.75">
      <c r="A217" s="236"/>
      <c r="C217" s="233"/>
      <c r="D217" s="252"/>
      <c r="E217" s="252"/>
      <c r="F217" s="252"/>
      <c r="G217" s="252"/>
      <c r="H217" s="252"/>
    </row>
    <row r="218" spans="1:8" s="253" customFormat="1" ht="12.75">
      <c r="A218" s="236"/>
      <c r="C218" s="233"/>
      <c r="D218" s="252"/>
      <c r="E218" s="252"/>
      <c r="F218" s="252"/>
      <c r="G218" s="252"/>
      <c r="H218" s="252"/>
    </row>
    <row r="219" spans="1:3" ht="12.75">
      <c r="A219" s="205" t="s">
        <v>186</v>
      </c>
      <c r="B219" s="206" t="s">
        <v>187</v>
      </c>
      <c r="C219" s="206"/>
    </row>
    <row r="220" spans="1:3" ht="12.75">
      <c r="A220" s="205"/>
      <c r="B220" s="206"/>
      <c r="C220" s="206"/>
    </row>
    <row r="221" spans="1:3" ht="12.75">
      <c r="A221" s="205"/>
      <c r="C221" s="206"/>
    </row>
    <row r="222" spans="1:3" ht="12.75">
      <c r="A222" s="205"/>
      <c r="B222" s="206"/>
      <c r="C222" s="206"/>
    </row>
    <row r="223" spans="1:3" ht="12.75">
      <c r="A223" s="205"/>
      <c r="B223" s="206"/>
      <c r="C223" s="206"/>
    </row>
    <row r="224" spans="1:7" ht="12.75">
      <c r="A224" s="257"/>
      <c r="B224" s="257"/>
      <c r="C224" s="258"/>
      <c r="D224" s="223"/>
      <c r="E224" s="223"/>
      <c r="F224" s="56"/>
      <c r="G224" s="259" t="s">
        <v>188</v>
      </c>
    </row>
    <row r="225" spans="1:7" ht="12.75">
      <c r="A225" s="257"/>
      <c r="B225" s="257"/>
      <c r="C225" s="258"/>
      <c r="D225" s="223"/>
      <c r="E225" s="223"/>
      <c r="F225" s="56"/>
      <c r="G225" s="260" t="s">
        <v>12</v>
      </c>
    </row>
    <row r="226" spans="1:7" ht="13.5">
      <c r="A226" s="257"/>
      <c r="B226" s="257"/>
      <c r="C226" s="261" t="s">
        <v>189</v>
      </c>
      <c r="D226" s="223"/>
      <c r="E226" s="223"/>
      <c r="F226" s="56"/>
      <c r="G226" s="259"/>
    </row>
    <row r="227" spans="1:7" ht="12.75">
      <c r="A227" s="257"/>
      <c r="B227" s="257"/>
      <c r="D227" s="262" t="s">
        <v>190</v>
      </c>
      <c r="E227" s="250"/>
      <c r="F227" s="56"/>
      <c r="G227" s="250">
        <v>303</v>
      </c>
    </row>
    <row r="228" spans="1:7" ht="12.75">
      <c r="A228" s="257"/>
      <c r="B228" s="257"/>
      <c r="D228" s="223" t="s">
        <v>191</v>
      </c>
      <c r="E228" s="250"/>
      <c r="F228" s="56"/>
      <c r="G228" s="250">
        <v>681</v>
      </c>
    </row>
    <row r="229" spans="1:7" ht="12.75">
      <c r="A229" s="257"/>
      <c r="B229" s="257"/>
      <c r="D229" s="223" t="s">
        <v>192</v>
      </c>
      <c r="E229" s="250"/>
      <c r="F229" s="56"/>
      <c r="G229" s="250">
        <v>3143</v>
      </c>
    </row>
    <row r="230" spans="1:7" ht="12.75">
      <c r="A230" s="257"/>
      <c r="B230" s="257"/>
      <c r="D230" s="169" t="s">
        <v>193</v>
      </c>
      <c r="E230" s="223"/>
      <c r="F230" s="56"/>
      <c r="G230" s="263">
        <v>29728</v>
      </c>
    </row>
    <row r="231" spans="1:7" ht="12.75">
      <c r="A231" s="257"/>
      <c r="B231" s="257"/>
      <c r="C231" s="258"/>
      <c r="D231" s="223"/>
      <c r="E231" s="250"/>
      <c r="F231" s="56"/>
      <c r="G231" s="250">
        <f>SUM(G227:G230)</f>
        <v>33855</v>
      </c>
    </row>
    <row r="232" spans="1:7" ht="12.75">
      <c r="A232" s="257"/>
      <c r="B232" s="257"/>
      <c r="C232" s="223"/>
      <c r="D232" s="223"/>
      <c r="E232" s="223"/>
      <c r="F232" s="56"/>
      <c r="G232" s="223"/>
    </row>
    <row r="233" spans="2:7" ht="13.5">
      <c r="B233" s="257"/>
      <c r="C233" s="261" t="s">
        <v>194</v>
      </c>
      <c r="D233" s="223"/>
      <c r="E233" s="259"/>
      <c r="F233" s="56"/>
      <c r="G233" s="259"/>
    </row>
    <row r="234" spans="2:7" ht="12.75">
      <c r="B234" s="257"/>
      <c r="D234" s="262" t="s">
        <v>190</v>
      </c>
      <c r="E234" s="259"/>
      <c r="F234" s="56"/>
      <c r="G234" s="250">
        <v>629</v>
      </c>
    </row>
    <row r="235" spans="1:7" ht="12.75">
      <c r="A235" s="257"/>
      <c r="B235" s="257"/>
      <c r="D235" s="223" t="s">
        <v>195</v>
      </c>
      <c r="E235" s="250"/>
      <c r="F235" s="56"/>
      <c r="G235" s="248">
        <v>480</v>
      </c>
    </row>
    <row r="236" spans="1:7" ht="12.75">
      <c r="A236" s="257"/>
      <c r="B236" s="257"/>
      <c r="C236" s="258"/>
      <c r="D236" s="223"/>
      <c r="E236" s="250"/>
      <c r="F236" s="56"/>
      <c r="G236" s="250"/>
    </row>
    <row r="237" spans="1:7" ht="12.75">
      <c r="A237" s="257"/>
      <c r="B237" s="257"/>
      <c r="C237" s="257"/>
      <c r="E237" s="131" t="s">
        <v>73</v>
      </c>
      <c r="F237" s="56"/>
      <c r="G237" s="264">
        <f>SUM(G231:G235)</f>
        <v>34964</v>
      </c>
    </row>
    <row r="238" spans="1:6" ht="12.75">
      <c r="A238" s="257"/>
      <c r="B238" s="257"/>
      <c r="C238" s="257"/>
      <c r="F238" s="265"/>
    </row>
    <row r="239" spans="1:6" ht="12.75">
      <c r="A239" s="257"/>
      <c r="B239" s="257"/>
      <c r="C239" s="257"/>
      <c r="E239" s="206"/>
      <c r="F239" s="266"/>
    </row>
    <row r="240" spans="1:3" ht="12.75">
      <c r="A240" s="207" t="s">
        <v>196</v>
      </c>
      <c r="B240" s="206" t="s">
        <v>197</v>
      </c>
      <c r="C240" s="206"/>
    </row>
    <row r="241" spans="1:3" ht="12.75">
      <c r="A241" s="205"/>
      <c r="B241" s="206"/>
      <c r="C241" s="206"/>
    </row>
    <row r="242" spans="1:3" ht="12.75">
      <c r="A242" s="205"/>
      <c r="B242" s="206"/>
      <c r="C242" s="206"/>
    </row>
    <row r="243" ht="12.75">
      <c r="A243" s="205"/>
    </row>
    <row r="244" ht="12.75">
      <c r="A244" s="205"/>
    </row>
    <row r="245" spans="1:3" ht="12.75">
      <c r="A245" s="56"/>
      <c r="B245" s="56"/>
      <c r="C245" s="206"/>
    </row>
    <row r="246" spans="1:3" ht="12.75">
      <c r="A246" s="207" t="s">
        <v>198</v>
      </c>
      <c r="B246" s="206" t="s">
        <v>199</v>
      </c>
      <c r="C246" s="206"/>
    </row>
    <row r="247" spans="2:3" ht="12.75">
      <c r="B247" s="206"/>
      <c r="C247" s="206"/>
    </row>
    <row r="248" spans="2:3" ht="12.75">
      <c r="B248" s="206"/>
      <c r="C248" s="206"/>
    </row>
    <row r="249" spans="2:3" ht="12.75">
      <c r="B249" s="206"/>
      <c r="C249" s="206"/>
    </row>
    <row r="250" ht="12.75">
      <c r="A250" s="257"/>
    </row>
    <row r="251" spans="1:6" ht="12.75">
      <c r="A251" s="56"/>
      <c r="B251" s="56"/>
      <c r="C251" s="56"/>
      <c r="D251" s="56"/>
      <c r="E251" s="267"/>
      <c r="F251" s="267"/>
    </row>
    <row r="252" spans="1:8" ht="12.75">
      <c r="A252" s="207" t="s">
        <v>200</v>
      </c>
      <c r="B252" s="206" t="s">
        <v>78</v>
      </c>
      <c r="C252" s="206"/>
      <c r="E252" s="56"/>
      <c r="F252" s="56"/>
      <c r="G252" s="56"/>
      <c r="H252" s="56"/>
    </row>
    <row r="253" spans="1:8" ht="12.75">
      <c r="A253" s="56"/>
      <c r="B253" s="56"/>
      <c r="C253" s="56"/>
      <c r="D253" s="56"/>
      <c r="E253" s="56"/>
      <c r="F253" s="56"/>
      <c r="G253" s="56"/>
      <c r="H253" s="56"/>
    </row>
    <row r="254" spans="1:8" ht="12.75">
      <c r="A254" s="56"/>
      <c r="B254" s="56"/>
      <c r="C254" s="56"/>
      <c r="D254" s="56"/>
      <c r="E254" s="56"/>
      <c r="F254" s="56"/>
      <c r="G254" s="56"/>
      <c r="H254" s="56"/>
    </row>
    <row r="255" spans="1:8" ht="12.75">
      <c r="A255" s="56"/>
      <c r="B255" s="56"/>
      <c r="C255" s="56"/>
      <c r="D255" s="56"/>
      <c r="E255" s="56"/>
      <c r="F255" s="56"/>
      <c r="G255" s="56"/>
      <c r="H255" s="56"/>
    </row>
    <row r="256" spans="1:8" ht="12.75">
      <c r="A256" s="56"/>
      <c r="B256" s="56"/>
      <c r="C256" s="56"/>
      <c r="D256" s="56"/>
      <c r="E256" s="56"/>
      <c r="F256" s="56"/>
      <c r="G256" s="56"/>
      <c r="H256" s="56"/>
    </row>
    <row r="257" spans="1:8" s="66" customFormat="1" ht="12.75">
      <c r="A257" s="205" t="s">
        <v>201</v>
      </c>
      <c r="B257" s="206" t="s">
        <v>202</v>
      </c>
      <c r="C257" s="131"/>
      <c r="D257" s="131"/>
      <c r="E257" s="131"/>
      <c r="F257" s="131"/>
      <c r="G257" s="131"/>
      <c r="H257" s="131"/>
    </row>
    <row r="258" spans="1:8" s="66" customFormat="1" ht="12.75">
      <c r="A258" s="205"/>
      <c r="B258" s="206"/>
      <c r="C258" s="131"/>
      <c r="D258" s="131"/>
      <c r="E258" s="131"/>
      <c r="F258" s="131"/>
      <c r="G258" s="131"/>
      <c r="H258" s="131"/>
    </row>
    <row r="259" spans="1:8" s="66" customFormat="1" ht="12.75">
      <c r="A259" s="257"/>
      <c r="B259" s="131"/>
      <c r="C259" s="131"/>
      <c r="D259" s="131"/>
      <c r="E259" s="131"/>
      <c r="F259" s="131"/>
      <c r="G259" s="131"/>
      <c r="H259" s="131"/>
    </row>
    <row r="260" spans="1:8" s="66" customFormat="1" ht="12.75">
      <c r="A260" s="257"/>
      <c r="B260" s="131"/>
      <c r="C260" s="131"/>
      <c r="D260" s="131"/>
      <c r="E260" s="131"/>
      <c r="F260" s="131"/>
      <c r="G260" s="131"/>
      <c r="H260" s="131"/>
    </row>
    <row r="261" spans="1:8" s="66" customFormat="1" ht="12.75">
      <c r="A261" s="257"/>
      <c r="B261" s="131"/>
      <c r="C261" s="131"/>
      <c r="D261" s="131"/>
      <c r="E261" s="131"/>
      <c r="F261" s="131"/>
      <c r="G261" s="131"/>
      <c r="H261" s="131"/>
    </row>
    <row r="262" spans="1:4" s="66" customFormat="1" ht="12.75">
      <c r="A262" s="257"/>
      <c r="B262" s="131"/>
      <c r="C262" s="131"/>
      <c r="D262" s="131"/>
    </row>
    <row r="263" spans="1:8" s="66" customFormat="1" ht="12.75">
      <c r="A263" s="257"/>
      <c r="B263" s="131"/>
      <c r="C263" s="131"/>
      <c r="D263" s="131"/>
      <c r="E263" s="299" t="s">
        <v>168</v>
      </c>
      <c r="F263" s="299"/>
      <c r="G263" s="299" t="s">
        <v>169</v>
      </c>
      <c r="H263" s="299"/>
    </row>
    <row r="264" spans="1:8" s="66" customFormat="1" ht="12.75">
      <c r="A264" s="257"/>
      <c r="B264" s="131"/>
      <c r="C264" s="131"/>
      <c r="D264" s="131"/>
      <c r="E264" s="234" t="s">
        <v>138</v>
      </c>
      <c r="F264" s="234" t="s">
        <v>170</v>
      </c>
      <c r="G264" s="234" t="s">
        <v>138</v>
      </c>
      <c r="H264" s="234" t="s">
        <v>170</v>
      </c>
    </row>
    <row r="265" spans="1:8" s="66" customFormat="1" ht="12.75">
      <c r="A265" s="257"/>
      <c r="B265" s="131"/>
      <c r="C265" s="131"/>
      <c r="D265" s="131"/>
      <c r="E265" s="234" t="s">
        <v>171</v>
      </c>
      <c r="F265" s="234" t="s">
        <v>171</v>
      </c>
      <c r="G265" s="234" t="s">
        <v>171</v>
      </c>
      <c r="H265" s="234" t="s">
        <v>171</v>
      </c>
    </row>
    <row r="266" spans="1:8" s="66" customFormat="1" ht="12.75">
      <c r="A266" s="257"/>
      <c r="B266" s="131"/>
      <c r="C266" s="131"/>
      <c r="D266" s="131"/>
      <c r="E266" s="234" t="s">
        <v>140</v>
      </c>
      <c r="F266" s="234" t="s">
        <v>140</v>
      </c>
      <c r="G266" s="234" t="s">
        <v>172</v>
      </c>
      <c r="H266" s="131" t="s">
        <v>173</v>
      </c>
    </row>
    <row r="267" spans="1:8" s="66" customFormat="1" ht="12.75">
      <c r="A267" s="257"/>
      <c r="B267" s="131"/>
      <c r="C267" s="131"/>
      <c r="D267" s="131"/>
      <c r="E267" s="234" t="s">
        <v>10</v>
      </c>
      <c r="F267" s="234" t="s">
        <v>11</v>
      </c>
      <c r="G267" s="234" t="s">
        <v>10</v>
      </c>
      <c r="H267" s="234" t="s">
        <v>11</v>
      </c>
    </row>
    <row r="268" spans="1:8" s="66" customFormat="1" ht="12.75">
      <c r="A268" s="257"/>
      <c r="B268" s="131"/>
      <c r="C268" s="131"/>
      <c r="D268" s="131"/>
      <c r="E268" s="180" t="s">
        <v>12</v>
      </c>
      <c r="F268" s="180" t="s">
        <v>12</v>
      </c>
      <c r="G268" s="180" t="s">
        <v>12</v>
      </c>
      <c r="H268" s="180" t="s">
        <v>12</v>
      </c>
    </row>
    <row r="269" spans="1:4" s="66" customFormat="1" ht="12.75">
      <c r="A269" s="257"/>
      <c r="B269" s="131"/>
      <c r="C269" s="131"/>
      <c r="D269" s="131"/>
    </row>
    <row r="270" spans="1:8" s="66" customFormat="1" ht="12.75">
      <c r="A270" s="257"/>
      <c r="B270" s="131"/>
      <c r="C270" s="131"/>
      <c r="D270" s="131"/>
      <c r="E270" s="244">
        <v>1951</v>
      </c>
      <c r="F270" s="244">
        <v>3127</v>
      </c>
      <c r="G270" s="244">
        <v>1951</v>
      </c>
      <c r="H270" s="244">
        <v>3127</v>
      </c>
    </row>
    <row r="271" spans="1:6" s="66" customFormat="1" ht="12.75">
      <c r="A271" s="257"/>
      <c r="B271" s="131"/>
      <c r="C271" s="131"/>
      <c r="D271" s="131"/>
      <c r="E271" s="244"/>
      <c r="F271" s="244"/>
    </row>
    <row r="272" spans="1:8" s="66" customFormat="1" ht="12.75">
      <c r="A272" s="257"/>
      <c r="B272" s="131"/>
      <c r="C272" s="131"/>
      <c r="D272" s="131"/>
      <c r="E272" s="244"/>
      <c r="F272" s="268"/>
      <c r="G272" s="269"/>
      <c r="H272" s="269"/>
    </row>
    <row r="273" spans="1:8" s="66" customFormat="1" ht="12.75">
      <c r="A273" s="257"/>
      <c r="B273" s="131"/>
      <c r="C273" s="131"/>
      <c r="D273" s="131"/>
      <c r="E273" s="244">
        <v>133333</v>
      </c>
      <c r="F273" s="244">
        <v>126000</v>
      </c>
      <c r="G273" s="244">
        <v>133333</v>
      </c>
      <c r="H273" s="245">
        <v>126000</v>
      </c>
    </row>
    <row r="274" spans="1:4" s="66" customFormat="1" ht="12.75">
      <c r="A274" s="257"/>
      <c r="B274" s="131"/>
      <c r="C274" s="131"/>
      <c r="D274" s="131"/>
    </row>
    <row r="275" spans="1:6" s="66" customFormat="1" ht="12.75">
      <c r="A275" s="257"/>
      <c r="B275" s="131"/>
      <c r="C275" s="131"/>
      <c r="D275" s="131"/>
      <c r="E275" s="270"/>
      <c r="F275" s="270"/>
    </row>
    <row r="276" spans="1:8" s="66" customFormat="1" ht="12.75">
      <c r="A276" s="257"/>
      <c r="B276" s="131" t="s">
        <v>203</v>
      </c>
      <c r="C276" s="131"/>
      <c r="E276" s="271">
        <f>E270/E273*100</f>
        <v>1.4632536581341453</v>
      </c>
      <c r="F276" s="271">
        <f>F270/F273*100</f>
        <v>2.481746031746032</v>
      </c>
      <c r="G276" s="271">
        <f>G270/G273*100</f>
        <v>1.4632536581341453</v>
      </c>
      <c r="H276" s="271">
        <f>H270/H273*100</f>
        <v>2.481746031746032</v>
      </c>
    </row>
    <row r="277" spans="1:8" s="66" customFormat="1" ht="12.75">
      <c r="A277" s="257"/>
      <c r="B277" s="131"/>
      <c r="C277" s="131"/>
      <c r="D277" s="131"/>
      <c r="E277" s="131"/>
      <c r="F277" s="131"/>
      <c r="G277" s="271"/>
      <c r="H277" s="271"/>
    </row>
    <row r="278" spans="1:8" s="66" customFormat="1" ht="12.75">
      <c r="A278" s="257"/>
      <c r="B278" s="131"/>
      <c r="C278" s="131"/>
      <c r="D278" s="131"/>
      <c r="E278" s="131"/>
      <c r="F278" s="131"/>
      <c r="G278" s="271"/>
      <c r="H278" s="271"/>
    </row>
    <row r="279" spans="1:8" s="66" customFormat="1" ht="12.75">
      <c r="A279" s="257"/>
      <c r="B279" s="131"/>
      <c r="C279" s="131"/>
      <c r="D279" s="131"/>
      <c r="E279" s="131"/>
      <c r="F279" s="131"/>
      <c r="G279" s="271"/>
      <c r="H279" s="271"/>
    </row>
    <row r="280" spans="1:8" s="66" customFormat="1" ht="12.75">
      <c r="A280" s="257"/>
      <c r="B280" s="131"/>
      <c r="C280" s="131"/>
      <c r="D280" s="131"/>
      <c r="E280" s="131"/>
      <c r="F280" s="131"/>
      <c r="G280" s="271"/>
      <c r="H280" s="271"/>
    </row>
    <row r="281" spans="1:8" s="66" customFormat="1" ht="12.75">
      <c r="A281" s="257"/>
      <c r="B281" s="131"/>
      <c r="C281" s="131"/>
      <c r="D281" s="131"/>
      <c r="E281" s="131"/>
      <c r="F281" s="131"/>
      <c r="G281" s="271"/>
      <c r="H281" s="271"/>
    </row>
    <row r="282" spans="1:8" s="66" customFormat="1" ht="12.75">
      <c r="A282" s="257"/>
      <c r="B282" s="131"/>
      <c r="C282" s="131"/>
      <c r="D282" s="131"/>
      <c r="E282" s="131"/>
      <c r="F282" s="131"/>
      <c r="G282" s="271"/>
      <c r="H282" s="271"/>
    </row>
    <row r="283" spans="1:8" s="66" customFormat="1" ht="12.75">
      <c r="A283" s="238" t="s">
        <v>204</v>
      </c>
      <c r="B283" s="131"/>
      <c r="C283" s="131"/>
      <c r="D283" s="131"/>
      <c r="E283" s="131"/>
      <c r="F283" s="131"/>
      <c r="G283" s="271"/>
      <c r="H283" s="271"/>
    </row>
    <row r="284" spans="1:8" s="66" customFormat="1" ht="12.75">
      <c r="A284" s="257"/>
      <c r="B284" s="131"/>
      <c r="C284" s="131"/>
      <c r="D284" s="131"/>
      <c r="E284" s="131"/>
      <c r="F284" s="131"/>
      <c r="G284" s="271"/>
      <c r="H284" s="271"/>
    </row>
    <row r="285" spans="1:8" s="66" customFormat="1" ht="12.75">
      <c r="A285" s="257"/>
      <c r="B285" s="131"/>
      <c r="C285" s="131"/>
      <c r="D285" s="131"/>
      <c r="E285" s="131"/>
      <c r="F285" s="131"/>
      <c r="G285" s="271"/>
      <c r="H285" s="271"/>
    </row>
    <row r="286" spans="1:8" s="66" customFormat="1" ht="12.75">
      <c r="A286" s="257"/>
      <c r="B286" s="131"/>
      <c r="C286" s="131"/>
      <c r="D286" s="131"/>
      <c r="E286" s="131"/>
      <c r="F286" s="131"/>
      <c r="G286" s="271"/>
      <c r="H286" s="271"/>
    </row>
    <row r="287" spans="1:8" s="66" customFormat="1" ht="12.75">
      <c r="A287" s="257"/>
      <c r="B287" s="131"/>
      <c r="C287" s="131"/>
      <c r="D287" s="131"/>
      <c r="E287" s="131"/>
      <c r="F287" s="131"/>
      <c r="G287" s="271"/>
      <c r="H287" s="271"/>
    </row>
    <row r="288" spans="1:8" s="66" customFormat="1" ht="12.75">
      <c r="A288" s="257"/>
      <c r="B288" s="131"/>
      <c r="C288" s="131"/>
      <c r="D288" s="131"/>
      <c r="E288" s="131"/>
      <c r="F288" s="131"/>
      <c r="G288" s="271"/>
      <c r="H288" s="271"/>
    </row>
    <row r="289" spans="1:8" s="66" customFormat="1" ht="12.75">
      <c r="A289" s="206" t="s">
        <v>226</v>
      </c>
      <c r="B289" s="257"/>
      <c r="C289" s="257"/>
      <c r="D289" s="131"/>
      <c r="E289" s="131"/>
      <c r="F289" s="131"/>
      <c r="G289" s="131"/>
      <c r="H289" s="131"/>
    </row>
    <row r="290" spans="1:3" ht="12.75">
      <c r="A290" s="131" t="s">
        <v>205</v>
      </c>
      <c r="B290" s="257"/>
      <c r="C290" s="257"/>
    </row>
    <row r="291" spans="1:3" ht="12.75">
      <c r="A291" s="131" t="s">
        <v>227</v>
      </c>
      <c r="B291" s="257"/>
      <c r="C291" s="257"/>
    </row>
    <row r="292" spans="2:3" ht="12.75">
      <c r="B292" s="257"/>
      <c r="C292" s="257"/>
    </row>
    <row r="293" spans="1:3" ht="12.75">
      <c r="A293" s="131" t="s">
        <v>206</v>
      </c>
      <c r="B293" s="257"/>
      <c r="C293" s="257"/>
    </row>
    <row r="294" spans="1:3" ht="12.75">
      <c r="A294" s="257"/>
      <c r="B294" s="257"/>
      <c r="C294" s="257"/>
    </row>
    <row r="295" spans="1:3" ht="12.75">
      <c r="A295" s="257"/>
      <c r="B295" s="257"/>
      <c r="C295" s="257"/>
    </row>
    <row r="296" spans="1:3" ht="12.75">
      <c r="A296" s="257"/>
      <c r="B296" s="257"/>
      <c r="C296" s="257"/>
    </row>
    <row r="297" spans="1:3" ht="12.75">
      <c r="A297" s="257"/>
      <c r="B297" s="257"/>
      <c r="C297" s="257"/>
    </row>
    <row r="298" spans="1:3" ht="12.75">
      <c r="A298" s="257"/>
      <c r="B298" s="257"/>
      <c r="C298" s="257"/>
    </row>
    <row r="299" spans="1:3" ht="12.75">
      <c r="A299" s="257"/>
      <c r="B299" s="257"/>
      <c r="C299" s="257"/>
    </row>
    <row r="300" spans="1:3" ht="12.75">
      <c r="A300" s="257"/>
      <c r="B300" s="257"/>
      <c r="C300" s="257"/>
    </row>
    <row r="301" spans="1:3" ht="12.75">
      <c r="A301" s="257"/>
      <c r="B301" s="257"/>
      <c r="C301" s="257"/>
    </row>
    <row r="302" spans="1:3" ht="12.75">
      <c r="A302" s="257"/>
      <c r="B302" s="257"/>
      <c r="C302" s="257"/>
    </row>
    <row r="303" spans="1:3" ht="12.75">
      <c r="A303" s="257"/>
      <c r="B303" s="257"/>
      <c r="C303" s="257"/>
    </row>
    <row r="304" spans="1:3" ht="12.75">
      <c r="A304" s="257"/>
      <c r="B304" s="257"/>
      <c r="C304" s="257"/>
    </row>
    <row r="305" spans="1:3" ht="12.75">
      <c r="A305" s="257"/>
      <c r="B305" s="257"/>
      <c r="C305" s="257"/>
    </row>
    <row r="306" spans="1:3" ht="12.75">
      <c r="A306" s="257"/>
      <c r="B306" s="257"/>
      <c r="C306" s="257"/>
    </row>
    <row r="307" spans="1:3" ht="12.75">
      <c r="A307" s="257"/>
      <c r="B307" s="257"/>
      <c r="C307" s="257"/>
    </row>
    <row r="308" spans="1:3" ht="12.75">
      <c r="A308" s="257"/>
      <c r="B308" s="257"/>
      <c r="C308" s="257"/>
    </row>
    <row r="309" spans="1:3" ht="12.75">
      <c r="A309" s="257"/>
      <c r="B309" s="257"/>
      <c r="C309" s="257"/>
    </row>
    <row r="310" spans="1:3" ht="12.75">
      <c r="A310" s="257"/>
      <c r="B310" s="257"/>
      <c r="C310" s="257"/>
    </row>
    <row r="311" spans="1:3" ht="12.75">
      <c r="A311" s="257"/>
      <c r="B311" s="257"/>
      <c r="C311" s="257"/>
    </row>
    <row r="312" spans="1:3" ht="12.75">
      <c r="A312" s="257"/>
      <c r="B312" s="257"/>
      <c r="C312" s="257"/>
    </row>
    <row r="313" spans="1:3" ht="12.75">
      <c r="A313" s="257"/>
      <c r="B313" s="257"/>
      <c r="C313" s="257"/>
    </row>
    <row r="314" spans="1:3" ht="12.75">
      <c r="A314" s="257"/>
      <c r="B314" s="257"/>
      <c r="C314" s="257"/>
    </row>
    <row r="315" spans="1:3" ht="12.75">
      <c r="A315" s="257"/>
      <c r="B315" s="257"/>
      <c r="C315" s="257"/>
    </row>
  </sheetData>
  <mergeCells count="5">
    <mergeCell ref="A1:H1"/>
    <mergeCell ref="E119:F119"/>
    <mergeCell ref="G119:H119"/>
    <mergeCell ref="E263:F263"/>
    <mergeCell ref="G263:H263"/>
  </mergeCells>
  <printOptions/>
  <pageMargins left="0.49" right="0.36" top="0.9" bottom="0.38" header="0.27" footer="0.34"/>
  <pageSetup horizontalDpi="600" verticalDpi="600" orientation="portrait" paperSize="9" scale="84" r:id="rId2"/>
  <headerFooter alignWithMargins="0">
    <oddHeader>&amp;L&amp;"Times New Roman,Bold"&amp;14DeGem Berhad&amp;10 (Company No 415726-T)&amp;"Times New Roman,Regular"&amp;8
&amp;"Times New Roman,Bold"&amp;10Quarterly Report On Consolidated Results 
For The First Financial Quarter Ended 31 March 2005</oddHeader>
  </headerFooter>
  <rowBreaks count="5" manualBreakCount="5">
    <brk id="59" max="255" man="1"/>
    <brk id="84" max="255" man="1"/>
    <brk id="154" max="255" man="1"/>
    <brk id="216" max="255" man="1"/>
    <brk id="256"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M74"/>
  <sheetViews>
    <sheetView workbookViewId="0" topLeftCell="A34">
      <selection activeCell="B44" sqref="B44"/>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3" width="9.140625" style="8" customWidth="1"/>
    <col min="14" max="16384" width="9.140625" style="5" customWidth="1"/>
  </cols>
  <sheetData>
    <row r="1" spans="1:13" ht="20.25">
      <c r="A1" s="1" t="s">
        <v>25</v>
      </c>
      <c r="D1" s="3"/>
      <c r="E1" s="3"/>
      <c r="F1" s="3"/>
      <c r="G1" s="3"/>
      <c r="H1" s="3"/>
      <c r="I1" s="3"/>
      <c r="J1" s="4"/>
      <c r="K1" s="4"/>
      <c r="L1" s="4"/>
      <c r="M1" s="4"/>
    </row>
    <row r="2" spans="1:9" ht="15">
      <c r="A2" s="6"/>
      <c r="B2" s="3"/>
      <c r="C2" s="3"/>
      <c r="D2" s="3"/>
      <c r="E2" s="3"/>
      <c r="F2" s="3"/>
      <c r="G2" s="3"/>
      <c r="H2" s="7"/>
      <c r="I2" s="3"/>
    </row>
    <row r="3" spans="1:6" ht="15">
      <c r="A3" s="9" t="s">
        <v>0</v>
      </c>
      <c r="F3" s="10"/>
    </row>
    <row r="4" ht="15">
      <c r="A4" s="50" t="s">
        <v>27</v>
      </c>
    </row>
    <row r="5" ht="15">
      <c r="A5" s="11" t="s">
        <v>1</v>
      </c>
    </row>
    <row r="6" spans="1:13" ht="15">
      <c r="A6" s="10"/>
      <c r="B6" s="12"/>
      <c r="C6" s="12"/>
      <c r="D6" s="12"/>
      <c r="E6" s="12"/>
      <c r="F6" s="12"/>
      <c r="G6" s="12"/>
      <c r="H6" s="12"/>
      <c r="I6" s="12"/>
      <c r="J6" s="13"/>
      <c r="K6" s="13"/>
      <c r="L6" s="13"/>
      <c r="M6" s="13"/>
    </row>
    <row r="7" spans="1:13" ht="15">
      <c r="A7" s="14" t="s">
        <v>2</v>
      </c>
      <c r="B7" s="12"/>
      <c r="C7" s="12"/>
      <c r="D7" s="12"/>
      <c r="E7" s="12"/>
      <c r="F7" s="12"/>
      <c r="G7" s="12"/>
      <c r="H7" s="12"/>
      <c r="I7" s="12"/>
      <c r="J7" s="13"/>
      <c r="K7" s="13"/>
      <c r="L7" s="13"/>
      <c r="M7" s="13"/>
    </row>
    <row r="8" spans="1:13" ht="15">
      <c r="A8" s="14"/>
      <c r="B8" s="12"/>
      <c r="C8" s="12"/>
      <c r="D8" s="12"/>
      <c r="E8" s="12"/>
      <c r="F8" s="12"/>
      <c r="G8" s="12"/>
      <c r="H8" s="12"/>
      <c r="I8" s="12"/>
      <c r="J8" s="13"/>
      <c r="K8" s="13"/>
      <c r="L8" s="13"/>
      <c r="M8" s="13"/>
    </row>
    <row r="9" spans="1:13" ht="15">
      <c r="A9" s="12"/>
      <c r="B9" s="12"/>
      <c r="C9" s="12"/>
      <c r="D9" s="12"/>
      <c r="E9" s="12"/>
      <c r="F9" s="12"/>
      <c r="G9" s="12"/>
      <c r="H9" s="12"/>
      <c r="I9" s="12"/>
      <c r="J9" s="13"/>
      <c r="K9" s="13"/>
      <c r="L9" s="13"/>
      <c r="M9" s="13"/>
    </row>
    <row r="10" spans="1:13" ht="15">
      <c r="A10" s="12"/>
      <c r="B10" s="300" t="s">
        <v>3</v>
      </c>
      <c r="C10" s="301"/>
      <c r="D10" s="302"/>
      <c r="E10" s="15"/>
      <c r="F10" s="300" t="s">
        <v>4</v>
      </c>
      <c r="G10" s="301"/>
      <c r="H10" s="302"/>
      <c r="I10" s="16"/>
      <c r="J10" s="13"/>
      <c r="K10" s="13"/>
      <c r="L10" s="13"/>
      <c r="M10" s="13"/>
    </row>
    <row r="11" spans="1:13" ht="15">
      <c r="A11" s="12"/>
      <c r="B11" s="17"/>
      <c r="C11" s="12"/>
      <c r="D11" s="18"/>
      <c r="E11" s="12"/>
      <c r="F11" s="17"/>
      <c r="G11" s="12"/>
      <c r="H11" s="18"/>
      <c r="I11" s="12"/>
      <c r="J11" s="13"/>
      <c r="K11" s="13"/>
      <c r="L11" s="13"/>
      <c r="M11" s="13"/>
    </row>
    <row r="12" spans="1:13" ht="15">
      <c r="A12" s="12"/>
      <c r="B12" s="17"/>
      <c r="C12" s="12"/>
      <c r="D12" s="19"/>
      <c r="E12" s="20"/>
      <c r="F12" s="21"/>
      <c r="G12" s="20"/>
      <c r="H12" s="19"/>
      <c r="I12" s="20"/>
      <c r="J12" s="13"/>
      <c r="K12" s="13"/>
      <c r="L12" s="13"/>
      <c r="M12" s="13"/>
    </row>
    <row r="13" spans="1:13" ht="15">
      <c r="A13" s="12"/>
      <c r="B13" s="21" t="s">
        <v>5</v>
      </c>
      <c r="C13" s="20"/>
      <c r="D13" s="19" t="s">
        <v>6</v>
      </c>
      <c r="E13" s="20"/>
      <c r="F13" s="21" t="s">
        <v>5</v>
      </c>
      <c r="G13" s="20"/>
      <c r="H13" s="19" t="s">
        <v>6</v>
      </c>
      <c r="I13" s="20"/>
      <c r="J13" s="13"/>
      <c r="K13" s="13"/>
      <c r="L13" s="13"/>
      <c r="M13" s="13"/>
    </row>
    <row r="14" spans="1:13" ht="15">
      <c r="A14" s="12"/>
      <c r="B14" s="21" t="s">
        <v>7</v>
      </c>
      <c r="C14" s="20"/>
      <c r="D14" s="19" t="s">
        <v>7</v>
      </c>
      <c r="E14" s="20"/>
      <c r="F14" s="22" t="s">
        <v>8</v>
      </c>
      <c r="G14" s="23"/>
      <c r="H14" s="24" t="s">
        <v>8</v>
      </c>
      <c r="I14" s="23"/>
      <c r="J14" s="13"/>
      <c r="K14" s="13"/>
      <c r="L14" s="13"/>
      <c r="M14" s="13"/>
    </row>
    <row r="15" spans="1:13" ht="15">
      <c r="A15" s="12"/>
      <c r="B15" s="21" t="s">
        <v>9</v>
      </c>
      <c r="C15" s="20"/>
      <c r="D15" s="19" t="s">
        <v>9</v>
      </c>
      <c r="E15" s="20"/>
      <c r="F15" s="22" t="s">
        <v>9</v>
      </c>
      <c r="G15" s="25"/>
      <c r="H15" s="19" t="s">
        <v>9</v>
      </c>
      <c r="I15" s="20"/>
      <c r="J15" s="13"/>
      <c r="K15" s="13"/>
      <c r="L15" s="13"/>
      <c r="M15" s="13"/>
    </row>
    <row r="16" spans="1:13" ht="15">
      <c r="A16" s="12"/>
      <c r="B16" s="22" t="s">
        <v>10</v>
      </c>
      <c r="C16" s="23"/>
      <c r="D16" s="24" t="s">
        <v>11</v>
      </c>
      <c r="E16" s="25"/>
      <c r="F16" s="22" t="s">
        <v>10</v>
      </c>
      <c r="G16" s="23"/>
      <c r="H16" s="24" t="s">
        <v>11</v>
      </c>
      <c r="I16" s="25"/>
      <c r="J16" s="13"/>
      <c r="K16" s="13"/>
      <c r="L16" s="13"/>
      <c r="M16" s="13"/>
    </row>
    <row r="17" spans="1:13" ht="14.25">
      <c r="A17" s="26"/>
      <c r="B17" s="27" t="s">
        <v>12</v>
      </c>
      <c r="C17" s="28"/>
      <c r="D17" s="29" t="s">
        <v>12</v>
      </c>
      <c r="E17" s="28"/>
      <c r="F17" s="27" t="s">
        <v>12</v>
      </c>
      <c r="G17" s="28"/>
      <c r="H17" s="29" t="s">
        <v>12</v>
      </c>
      <c r="I17" s="28"/>
      <c r="J17" s="30"/>
      <c r="K17" s="30"/>
      <c r="L17" s="30"/>
      <c r="M17" s="30"/>
    </row>
    <row r="18" spans="1:13" ht="15">
      <c r="A18" s="12"/>
      <c r="B18" s="31"/>
      <c r="C18" s="32"/>
      <c r="D18" s="33"/>
      <c r="E18" s="12"/>
      <c r="F18" s="31"/>
      <c r="G18" s="32"/>
      <c r="H18" s="33"/>
      <c r="I18" s="12"/>
      <c r="J18" s="13"/>
      <c r="K18" s="13"/>
      <c r="L18" s="13"/>
      <c r="M18" s="13"/>
    </row>
    <row r="19" spans="2:13" ht="15">
      <c r="B19" s="34"/>
      <c r="C19" s="34"/>
      <c r="D19" s="12"/>
      <c r="E19" s="12"/>
      <c r="F19" s="34"/>
      <c r="G19" s="34"/>
      <c r="H19" s="12"/>
      <c r="I19" s="12"/>
      <c r="J19" s="13"/>
      <c r="K19" s="13"/>
      <c r="L19" s="13"/>
      <c r="M19" s="13"/>
    </row>
    <row r="20" spans="1:13" ht="15">
      <c r="A20" s="12" t="s">
        <v>13</v>
      </c>
      <c r="B20" s="25">
        <f>+F20</f>
        <v>25935</v>
      </c>
      <c r="C20" s="25"/>
      <c r="D20" s="25">
        <f>+H20</f>
        <v>28076</v>
      </c>
      <c r="E20" s="25"/>
      <c r="F20" s="25">
        <v>25935</v>
      </c>
      <c r="G20" s="25"/>
      <c r="H20" s="25">
        <v>28076</v>
      </c>
      <c r="I20" s="25"/>
      <c r="J20" s="13"/>
      <c r="K20" s="13"/>
      <c r="L20" s="13"/>
      <c r="M20" s="13"/>
    </row>
    <row r="21" spans="1:13" ht="15">
      <c r="A21" s="12"/>
      <c r="B21" s="25"/>
      <c r="C21" s="25"/>
      <c r="D21" s="25"/>
      <c r="E21" s="25"/>
      <c r="F21" s="25"/>
      <c r="G21" s="25"/>
      <c r="H21" s="25"/>
      <c r="I21" s="25"/>
      <c r="J21" s="13"/>
      <c r="K21" s="13"/>
      <c r="L21" s="13"/>
      <c r="M21" s="13"/>
    </row>
    <row r="22" spans="1:13" ht="15">
      <c r="A22" s="12" t="s">
        <v>14</v>
      </c>
      <c r="B22" s="25">
        <f>+F22</f>
        <v>-23380</v>
      </c>
      <c r="C22" s="25"/>
      <c r="D22" s="25">
        <f>+H22</f>
        <v>-23366</v>
      </c>
      <c r="E22" s="25"/>
      <c r="F22" s="25">
        <v>-23380</v>
      </c>
      <c r="G22" s="25"/>
      <c r="H22" s="25">
        <v>-23366</v>
      </c>
      <c r="I22" s="25"/>
      <c r="J22" s="13"/>
      <c r="K22" s="13"/>
      <c r="L22" s="13"/>
      <c r="M22" s="13"/>
    </row>
    <row r="23" spans="1:13" ht="15">
      <c r="A23" s="12"/>
      <c r="B23" s="25"/>
      <c r="C23" s="25"/>
      <c r="D23" s="25"/>
      <c r="E23" s="25"/>
      <c r="F23" s="25"/>
      <c r="G23" s="25"/>
      <c r="H23" s="25"/>
      <c r="I23" s="25"/>
      <c r="J23" s="13"/>
      <c r="K23" s="13"/>
      <c r="L23" s="13"/>
      <c r="M23" s="13"/>
    </row>
    <row r="24" spans="1:13" ht="15">
      <c r="A24" s="12" t="s">
        <v>15</v>
      </c>
      <c r="B24" s="36">
        <f>+F24</f>
        <v>255</v>
      </c>
      <c r="C24" s="25"/>
      <c r="D24" s="36">
        <f>+H24</f>
        <v>58</v>
      </c>
      <c r="E24" s="25"/>
      <c r="F24" s="36">
        <v>255</v>
      </c>
      <c r="G24" s="25"/>
      <c r="H24" s="36">
        <v>58</v>
      </c>
      <c r="I24" s="25"/>
      <c r="J24" s="13"/>
      <c r="K24" s="13"/>
      <c r="L24" s="13"/>
      <c r="M24" s="13"/>
    </row>
    <row r="25" spans="1:13" ht="15">
      <c r="A25" s="12"/>
      <c r="B25" s="25"/>
      <c r="C25" s="25"/>
      <c r="D25" s="25"/>
      <c r="E25" s="25"/>
      <c r="F25" s="25"/>
      <c r="G25" s="25"/>
      <c r="H25" s="25"/>
      <c r="I25" s="25"/>
      <c r="J25" s="13"/>
      <c r="K25" s="13"/>
      <c r="L25" s="13"/>
      <c r="M25" s="13"/>
    </row>
    <row r="26" spans="1:13" ht="15">
      <c r="A26" s="12" t="s">
        <v>16</v>
      </c>
      <c r="B26" s="25">
        <f>SUM(B20:B24)</f>
        <v>2810</v>
      </c>
      <c r="C26" s="25"/>
      <c r="D26" s="25">
        <f>SUM(D20:D24)</f>
        <v>4768</v>
      </c>
      <c r="E26" s="25"/>
      <c r="F26" s="25">
        <f>SUM(F20:F25)</f>
        <v>2810</v>
      </c>
      <c r="G26" s="25"/>
      <c r="H26" s="25">
        <f>SUM(H20:H24)</f>
        <v>4768</v>
      </c>
      <c r="I26" s="25"/>
      <c r="J26" s="13"/>
      <c r="K26" s="13"/>
      <c r="L26" s="13"/>
      <c r="M26" s="13"/>
    </row>
    <row r="27" spans="1:13" ht="15">
      <c r="A27" s="12"/>
      <c r="B27" s="25"/>
      <c r="C27" s="25"/>
      <c r="D27" s="25"/>
      <c r="E27" s="25"/>
      <c r="F27" s="25"/>
      <c r="G27" s="25"/>
      <c r="H27" s="25"/>
      <c r="I27" s="25"/>
      <c r="J27" s="13"/>
      <c r="K27" s="13"/>
      <c r="L27" s="13"/>
      <c r="M27" s="13"/>
    </row>
    <row r="28" spans="1:13" ht="15">
      <c r="A28" s="38" t="s">
        <v>17</v>
      </c>
      <c r="B28" s="36">
        <f>+F28</f>
        <v>-316</v>
      </c>
      <c r="C28" s="25"/>
      <c r="D28" s="36">
        <f>+H28</f>
        <v>-330</v>
      </c>
      <c r="E28" s="25"/>
      <c r="F28" s="36">
        <v>-316</v>
      </c>
      <c r="G28" s="25"/>
      <c r="H28" s="36">
        <v>-330</v>
      </c>
      <c r="I28" s="25"/>
      <c r="J28" s="13"/>
      <c r="K28" s="13"/>
      <c r="L28" s="13"/>
      <c r="M28" s="13"/>
    </row>
    <row r="29" spans="1:13" ht="15">
      <c r="A29" s="12"/>
      <c r="B29" s="25"/>
      <c r="C29" s="25"/>
      <c r="D29" s="25"/>
      <c r="E29" s="25"/>
      <c r="F29" s="25"/>
      <c r="G29" s="25"/>
      <c r="H29" s="25"/>
      <c r="I29" s="25"/>
      <c r="J29" s="13"/>
      <c r="K29" s="13"/>
      <c r="L29" s="13"/>
      <c r="M29" s="13"/>
    </row>
    <row r="30" spans="1:13" ht="15">
      <c r="A30" s="12" t="s">
        <v>18</v>
      </c>
      <c r="B30" s="25">
        <f>SUM(B26:B28)</f>
        <v>2494</v>
      </c>
      <c r="C30" s="25"/>
      <c r="D30" s="25">
        <f>SUM(D26:D28)</f>
        <v>4438</v>
      </c>
      <c r="E30" s="25"/>
      <c r="F30" s="25">
        <f>F26+F28</f>
        <v>2494</v>
      </c>
      <c r="G30" s="25"/>
      <c r="H30" s="25">
        <f>SUM(H26:H28)</f>
        <v>4438</v>
      </c>
      <c r="I30" s="23"/>
      <c r="J30" s="13"/>
      <c r="K30" s="13"/>
      <c r="L30" s="13"/>
      <c r="M30" s="13"/>
    </row>
    <row r="31" spans="1:13" ht="15">
      <c r="A31" s="12"/>
      <c r="B31" s="25"/>
      <c r="C31" s="25"/>
      <c r="D31" s="25"/>
      <c r="E31" s="25"/>
      <c r="F31" s="25"/>
      <c r="G31" s="25"/>
      <c r="H31" s="23"/>
      <c r="I31" s="23"/>
      <c r="J31" s="13"/>
      <c r="K31" s="13"/>
      <c r="L31" s="13"/>
      <c r="M31" s="13"/>
    </row>
    <row r="32" spans="1:13" ht="15">
      <c r="A32" s="12" t="s">
        <v>19</v>
      </c>
      <c r="B32" s="36">
        <f>+F32</f>
        <v>-496</v>
      </c>
      <c r="D32" s="36">
        <f>+H32</f>
        <v>-1044</v>
      </c>
      <c r="E32" s="25"/>
      <c r="F32" s="36">
        <v>-496</v>
      </c>
      <c r="G32" s="25"/>
      <c r="H32" s="39">
        <v>-1044</v>
      </c>
      <c r="I32" s="23"/>
      <c r="J32" s="13"/>
      <c r="K32" s="13"/>
      <c r="L32" s="13"/>
      <c r="M32" s="13"/>
    </row>
    <row r="33" spans="1:13" ht="15">
      <c r="A33" s="12"/>
      <c r="D33" s="25"/>
      <c r="E33" s="25"/>
      <c r="F33" s="25"/>
      <c r="G33" s="25"/>
      <c r="H33" s="23"/>
      <c r="I33" s="23"/>
      <c r="J33" s="13"/>
      <c r="K33" s="13"/>
      <c r="L33" s="13"/>
      <c r="M33" s="13"/>
    </row>
    <row r="34" spans="1:13" ht="15">
      <c r="A34" s="12" t="s">
        <v>20</v>
      </c>
      <c r="B34" s="25">
        <f>SUM(B30:B32)</f>
        <v>1998</v>
      </c>
      <c r="C34" s="12"/>
      <c r="D34" s="41">
        <f>SUM(D30:D32)</f>
        <v>3394</v>
      </c>
      <c r="E34" s="12"/>
      <c r="F34" s="41">
        <f>SUM(F30:F33)</f>
        <v>1998</v>
      </c>
      <c r="G34" s="12"/>
      <c r="H34" s="35">
        <f>SUM(H30:H32)</f>
        <v>3394</v>
      </c>
      <c r="I34" s="35"/>
      <c r="J34" s="13"/>
      <c r="K34" s="13"/>
      <c r="L34" s="13"/>
      <c r="M34" s="13"/>
    </row>
    <row r="35" spans="1:13" ht="15">
      <c r="A35" s="12"/>
      <c r="B35" s="12"/>
      <c r="C35" s="12"/>
      <c r="D35" s="12"/>
      <c r="E35" s="12"/>
      <c r="F35" s="12"/>
      <c r="G35" s="12"/>
      <c r="H35" s="12"/>
      <c r="I35" s="12"/>
      <c r="J35" s="13"/>
      <c r="K35" s="13"/>
      <c r="L35" s="13"/>
      <c r="M35" s="13"/>
    </row>
    <row r="36" spans="1:13" ht="15">
      <c r="A36" s="12" t="s">
        <v>21</v>
      </c>
      <c r="B36" s="25">
        <f>+F36</f>
        <v>-7</v>
      </c>
      <c r="C36" s="12"/>
      <c r="D36" s="42">
        <f>+H36</f>
        <v>-267</v>
      </c>
      <c r="E36" s="12"/>
      <c r="F36" s="41">
        <v>-7</v>
      </c>
      <c r="G36" s="12"/>
      <c r="H36" s="35">
        <v>-267</v>
      </c>
      <c r="I36" s="12"/>
      <c r="J36" s="13"/>
      <c r="K36" s="13"/>
      <c r="L36" s="13"/>
      <c r="M36" s="13"/>
    </row>
    <row r="37" spans="1:13" ht="15">
      <c r="A37" s="12"/>
      <c r="B37" s="25"/>
      <c r="C37" s="12"/>
      <c r="D37" s="42"/>
      <c r="E37" s="12"/>
      <c r="F37" s="41"/>
      <c r="G37" s="12"/>
      <c r="H37" s="35"/>
      <c r="I37" s="12"/>
      <c r="J37" s="13"/>
      <c r="K37" s="13"/>
      <c r="L37" s="13"/>
      <c r="M37" s="13"/>
    </row>
    <row r="38" spans="1:13" ht="15">
      <c r="A38" s="12" t="s">
        <v>22</v>
      </c>
      <c r="B38" s="36">
        <f>+F38</f>
        <v>-40</v>
      </c>
      <c r="C38" s="12"/>
      <c r="D38" s="40">
        <v>0</v>
      </c>
      <c r="E38" s="12"/>
      <c r="F38" s="43">
        <v>-40</v>
      </c>
      <c r="G38" s="12"/>
      <c r="H38" s="37">
        <v>0</v>
      </c>
      <c r="I38" s="12"/>
      <c r="J38" s="13"/>
      <c r="K38" s="13"/>
      <c r="L38" s="13"/>
      <c r="M38" s="13"/>
    </row>
    <row r="39" spans="1:13" ht="15">
      <c r="A39" s="12"/>
      <c r="B39" s="25"/>
      <c r="C39" s="12"/>
      <c r="D39" s="42"/>
      <c r="E39" s="12"/>
      <c r="F39" s="41"/>
      <c r="G39" s="12"/>
      <c r="H39" s="44"/>
      <c r="I39" s="12"/>
      <c r="J39" s="13"/>
      <c r="K39" s="13"/>
      <c r="L39" s="13"/>
      <c r="M39" s="13"/>
    </row>
    <row r="40" spans="1:13" ht="15.75" thickBot="1">
      <c r="A40" s="12" t="s">
        <v>23</v>
      </c>
      <c r="B40" s="45">
        <f>B34+B36+B38</f>
        <v>1951</v>
      </c>
      <c r="C40" s="12"/>
      <c r="D40" s="45">
        <f>D34+D36+D38</f>
        <v>3127</v>
      </c>
      <c r="E40" s="12"/>
      <c r="F40" s="45">
        <f>F34+F36+F38</f>
        <v>1951</v>
      </c>
      <c r="G40" s="12"/>
      <c r="H40" s="45">
        <f>H34+H36+H38</f>
        <v>3127</v>
      </c>
      <c r="I40" s="12"/>
      <c r="J40" s="13"/>
      <c r="K40" s="13"/>
      <c r="L40" s="13"/>
      <c r="M40" s="13"/>
    </row>
    <row r="41" spans="1:13" ht="15">
      <c r="A41" s="12"/>
      <c r="B41" s="12"/>
      <c r="C41" s="12"/>
      <c r="D41" s="12"/>
      <c r="E41" s="12"/>
      <c r="F41" s="12"/>
      <c r="G41" s="12"/>
      <c r="H41" s="12"/>
      <c r="I41" s="12"/>
      <c r="J41" s="13"/>
      <c r="K41" s="13"/>
      <c r="L41" s="13"/>
      <c r="M41" s="13"/>
    </row>
    <row r="42" spans="1:13" ht="15">
      <c r="A42" s="12"/>
      <c r="B42" s="46"/>
      <c r="C42" s="12"/>
      <c r="D42" s="12"/>
      <c r="E42" s="12"/>
      <c r="F42" s="12"/>
      <c r="G42" s="12"/>
      <c r="H42" s="12"/>
      <c r="I42" s="12"/>
      <c r="J42" s="13"/>
      <c r="K42" s="13"/>
      <c r="L42" s="13"/>
      <c r="M42" s="13"/>
    </row>
    <row r="43" spans="1:13" ht="15">
      <c r="A43" s="12" t="s">
        <v>26</v>
      </c>
      <c r="B43" s="5"/>
      <c r="C43" s="5"/>
      <c r="D43" s="47"/>
      <c r="E43" s="5"/>
      <c r="F43" s="5"/>
      <c r="G43" s="5"/>
      <c r="H43" s="47"/>
      <c r="I43" s="5"/>
      <c r="J43" s="13"/>
      <c r="K43" s="13"/>
      <c r="L43" s="13"/>
      <c r="M43" s="13"/>
    </row>
    <row r="44" spans="1:13" ht="15">
      <c r="A44" s="12" t="s">
        <v>24</v>
      </c>
      <c r="B44" s="48">
        <f>+B40/133333*100</f>
        <v>1.4632536581341453</v>
      </c>
      <c r="C44" s="12"/>
      <c r="D44" s="49">
        <f>D40/126000*100</f>
        <v>2.481746031746032</v>
      </c>
      <c r="E44" s="12"/>
      <c r="F44" s="46">
        <f>F40/133333*100</f>
        <v>1.4632536581341453</v>
      </c>
      <c r="G44" s="12"/>
      <c r="H44" s="49">
        <f>H40/126000*100</f>
        <v>2.481746031746032</v>
      </c>
      <c r="I44" s="12"/>
      <c r="J44" s="13"/>
      <c r="K44" s="13"/>
      <c r="L44" s="13"/>
      <c r="M44" s="13"/>
    </row>
    <row r="45" spans="1:13" ht="15">
      <c r="A45" s="12"/>
      <c r="B45" s="48"/>
      <c r="C45" s="12"/>
      <c r="D45" s="49"/>
      <c r="E45" s="12"/>
      <c r="F45" s="46"/>
      <c r="G45" s="12"/>
      <c r="H45" s="49"/>
      <c r="I45" s="12"/>
      <c r="J45" s="13"/>
      <c r="K45" s="13"/>
      <c r="L45" s="13"/>
      <c r="M45" s="13"/>
    </row>
    <row r="46" spans="1:13" ht="15">
      <c r="A46" s="12"/>
      <c r="B46" s="12"/>
      <c r="C46" s="12"/>
      <c r="D46" s="12"/>
      <c r="E46" s="12"/>
      <c r="F46" s="12"/>
      <c r="G46" s="12"/>
      <c r="H46" s="12"/>
      <c r="I46" s="12"/>
      <c r="J46" s="13"/>
      <c r="K46" s="13"/>
      <c r="L46" s="13"/>
      <c r="M46" s="13"/>
    </row>
    <row r="47" spans="1:13" ht="15">
      <c r="A47" s="12"/>
      <c r="B47" s="12"/>
      <c r="C47" s="12"/>
      <c r="D47" s="12"/>
      <c r="E47" s="12"/>
      <c r="F47" s="12"/>
      <c r="G47" s="12"/>
      <c r="H47" s="12"/>
      <c r="I47" s="12"/>
      <c r="J47" s="13"/>
      <c r="K47" s="13"/>
      <c r="L47" s="13"/>
      <c r="M47" s="13"/>
    </row>
    <row r="48" spans="1:13" ht="15">
      <c r="A48" s="12"/>
      <c r="B48" s="12"/>
      <c r="C48" s="12"/>
      <c r="D48" s="12"/>
      <c r="E48" s="12"/>
      <c r="F48" s="12"/>
      <c r="G48" s="12"/>
      <c r="H48" s="12"/>
      <c r="I48" s="12"/>
      <c r="J48" s="13"/>
      <c r="K48" s="13"/>
      <c r="L48" s="13"/>
      <c r="M48" s="13"/>
    </row>
    <row r="49" spans="1:13" ht="15">
      <c r="A49" s="12"/>
      <c r="B49" s="12"/>
      <c r="C49" s="12"/>
      <c r="D49" s="12"/>
      <c r="E49" s="12"/>
      <c r="F49" s="12"/>
      <c r="G49" s="12"/>
      <c r="H49" s="12"/>
      <c r="I49" s="12"/>
      <c r="J49" s="13"/>
      <c r="K49" s="13"/>
      <c r="L49" s="13"/>
      <c r="M49" s="13"/>
    </row>
    <row r="50" spans="1:13" ht="15">
      <c r="A50" s="12"/>
      <c r="B50" s="12"/>
      <c r="C50" s="12"/>
      <c r="D50" s="12"/>
      <c r="E50" s="12"/>
      <c r="F50" s="12"/>
      <c r="G50" s="12"/>
      <c r="H50" s="12"/>
      <c r="I50" s="12"/>
      <c r="J50" s="13"/>
      <c r="K50" s="13"/>
      <c r="L50" s="13"/>
      <c r="M50" s="13"/>
    </row>
    <row r="51" spans="1:13" ht="15">
      <c r="A51" s="12"/>
      <c r="B51" s="12"/>
      <c r="C51" s="12"/>
      <c r="D51" s="12"/>
      <c r="E51" s="12"/>
      <c r="F51" s="12"/>
      <c r="G51" s="12"/>
      <c r="H51" s="12"/>
      <c r="I51" s="12"/>
      <c r="J51" s="13"/>
      <c r="K51" s="13"/>
      <c r="L51" s="13"/>
      <c r="M51" s="13"/>
    </row>
    <row r="52" spans="1:13" ht="15">
      <c r="A52" s="12"/>
      <c r="B52" s="12"/>
      <c r="C52" s="12"/>
      <c r="D52" s="12"/>
      <c r="E52" s="12"/>
      <c r="F52" s="12"/>
      <c r="G52" s="12"/>
      <c r="H52" s="12"/>
      <c r="I52" s="12"/>
      <c r="J52" s="13"/>
      <c r="K52" s="13"/>
      <c r="L52" s="13"/>
      <c r="M52" s="13"/>
    </row>
    <row r="53" spans="1:13" ht="15">
      <c r="A53" s="12"/>
      <c r="B53" s="12"/>
      <c r="C53" s="12"/>
      <c r="D53" s="12"/>
      <c r="E53" s="12"/>
      <c r="F53" s="12"/>
      <c r="G53" s="12"/>
      <c r="H53" s="12"/>
      <c r="I53" s="12"/>
      <c r="J53" s="13"/>
      <c r="K53" s="13"/>
      <c r="L53" s="13"/>
      <c r="M53" s="13"/>
    </row>
    <row r="54" spans="1:13" ht="15">
      <c r="A54" s="12"/>
      <c r="B54" s="12"/>
      <c r="C54" s="12"/>
      <c r="D54" s="12"/>
      <c r="E54" s="12"/>
      <c r="F54" s="12"/>
      <c r="G54" s="12"/>
      <c r="H54" s="12"/>
      <c r="I54" s="12"/>
      <c r="J54" s="13"/>
      <c r="K54" s="13"/>
      <c r="L54" s="13"/>
      <c r="M54" s="13"/>
    </row>
    <row r="55" spans="1:13" ht="15">
      <c r="A55" s="12"/>
      <c r="B55" s="12"/>
      <c r="C55" s="12"/>
      <c r="D55" s="12"/>
      <c r="E55" s="12"/>
      <c r="F55" s="12"/>
      <c r="G55" s="12"/>
      <c r="H55" s="12"/>
      <c r="I55" s="12"/>
      <c r="J55" s="13"/>
      <c r="K55" s="13"/>
      <c r="L55" s="13"/>
      <c r="M55" s="13"/>
    </row>
    <row r="56" spans="1:13" ht="15">
      <c r="A56" s="12"/>
      <c r="B56" s="12"/>
      <c r="C56" s="12"/>
      <c r="D56" s="12"/>
      <c r="E56" s="12"/>
      <c r="F56" s="12"/>
      <c r="G56" s="12"/>
      <c r="H56" s="12"/>
      <c r="I56" s="12"/>
      <c r="J56" s="13"/>
      <c r="K56" s="13"/>
      <c r="L56" s="13"/>
      <c r="M56" s="13"/>
    </row>
    <row r="57" spans="1:13" ht="15">
      <c r="A57" s="12"/>
      <c r="B57" s="12"/>
      <c r="C57" s="12"/>
      <c r="D57" s="12"/>
      <c r="E57" s="12"/>
      <c r="F57" s="12"/>
      <c r="G57" s="12"/>
      <c r="H57" s="12"/>
      <c r="I57" s="12"/>
      <c r="J57" s="13"/>
      <c r="K57" s="13"/>
      <c r="L57" s="13"/>
      <c r="M57" s="13"/>
    </row>
    <row r="58" spans="1:13" ht="15">
      <c r="A58" s="12"/>
      <c r="B58" s="12"/>
      <c r="C58" s="12"/>
      <c r="D58" s="12"/>
      <c r="E58" s="12"/>
      <c r="F58" s="12"/>
      <c r="G58" s="12"/>
      <c r="H58" s="12"/>
      <c r="I58" s="12"/>
      <c r="J58" s="13"/>
      <c r="K58" s="13"/>
      <c r="L58" s="13"/>
      <c r="M58" s="13"/>
    </row>
    <row r="59" spans="1:13" ht="15">
      <c r="A59" s="12"/>
      <c r="B59" s="12"/>
      <c r="C59" s="12"/>
      <c r="D59" s="12"/>
      <c r="E59" s="12"/>
      <c r="F59" s="12"/>
      <c r="G59" s="12"/>
      <c r="H59" s="12"/>
      <c r="I59" s="12"/>
      <c r="J59" s="13"/>
      <c r="K59" s="13"/>
      <c r="L59" s="13"/>
      <c r="M59" s="13"/>
    </row>
    <row r="60" spans="1:13" ht="15">
      <c r="A60" s="12"/>
      <c r="B60" s="12"/>
      <c r="C60" s="12"/>
      <c r="D60" s="12"/>
      <c r="E60" s="12"/>
      <c r="F60" s="12"/>
      <c r="G60" s="12"/>
      <c r="H60" s="12"/>
      <c r="I60" s="12"/>
      <c r="J60" s="13"/>
      <c r="K60" s="13"/>
      <c r="L60" s="13"/>
      <c r="M60" s="13"/>
    </row>
    <row r="61" spans="1:13" ht="15">
      <c r="A61" s="12"/>
      <c r="B61" s="12"/>
      <c r="C61" s="12"/>
      <c r="D61" s="12"/>
      <c r="E61" s="12"/>
      <c r="F61" s="12"/>
      <c r="G61" s="12"/>
      <c r="H61" s="12"/>
      <c r="I61" s="12"/>
      <c r="J61" s="13"/>
      <c r="K61" s="13"/>
      <c r="L61" s="13"/>
      <c r="M61" s="13"/>
    </row>
    <row r="62" spans="1:13" ht="15">
      <c r="A62" s="12"/>
      <c r="B62" s="12"/>
      <c r="C62" s="12"/>
      <c r="D62" s="12"/>
      <c r="E62" s="12"/>
      <c r="F62" s="12"/>
      <c r="G62" s="12"/>
      <c r="H62" s="12"/>
      <c r="I62" s="12"/>
      <c r="J62" s="13"/>
      <c r="K62" s="13"/>
      <c r="L62" s="13"/>
      <c r="M62" s="13"/>
    </row>
    <row r="63" spans="1:13" ht="15">
      <c r="A63" s="12"/>
      <c r="B63" s="12"/>
      <c r="C63" s="12"/>
      <c r="D63" s="12"/>
      <c r="E63" s="12"/>
      <c r="F63" s="12"/>
      <c r="G63" s="12"/>
      <c r="H63" s="12"/>
      <c r="I63" s="12"/>
      <c r="J63" s="13"/>
      <c r="K63" s="13"/>
      <c r="L63" s="13"/>
      <c r="M63" s="13"/>
    </row>
    <row r="64" spans="1:13" ht="15">
      <c r="A64" s="12"/>
      <c r="B64" s="12"/>
      <c r="C64" s="12"/>
      <c r="D64" s="12"/>
      <c r="E64" s="12"/>
      <c r="F64" s="12"/>
      <c r="G64" s="12"/>
      <c r="H64" s="12"/>
      <c r="I64" s="12"/>
      <c r="J64" s="13"/>
      <c r="K64" s="13"/>
      <c r="L64" s="13"/>
      <c r="M64" s="13"/>
    </row>
    <row r="65" spans="1:13" ht="15">
      <c r="A65" s="12"/>
      <c r="B65" s="12"/>
      <c r="C65" s="12"/>
      <c r="D65" s="12"/>
      <c r="E65" s="12"/>
      <c r="F65" s="12"/>
      <c r="G65" s="12"/>
      <c r="H65" s="12"/>
      <c r="I65" s="12"/>
      <c r="J65" s="13"/>
      <c r="K65" s="13"/>
      <c r="L65" s="13"/>
      <c r="M65" s="13"/>
    </row>
    <row r="66" spans="1:13" ht="15">
      <c r="A66" s="12"/>
      <c r="B66" s="12"/>
      <c r="C66" s="12"/>
      <c r="D66" s="12"/>
      <c r="E66" s="12"/>
      <c r="F66" s="12"/>
      <c r="G66" s="12"/>
      <c r="H66" s="12"/>
      <c r="I66" s="12"/>
      <c r="J66" s="13"/>
      <c r="K66" s="13"/>
      <c r="L66" s="13"/>
      <c r="M66" s="13"/>
    </row>
    <row r="67" spans="1:13" ht="15">
      <c r="A67" s="12"/>
      <c r="B67" s="12"/>
      <c r="C67" s="12"/>
      <c r="D67" s="12"/>
      <c r="E67" s="12"/>
      <c r="F67" s="12"/>
      <c r="G67" s="12"/>
      <c r="H67" s="12"/>
      <c r="I67" s="12"/>
      <c r="J67" s="13"/>
      <c r="K67" s="13"/>
      <c r="L67" s="13"/>
      <c r="M67" s="13"/>
    </row>
    <row r="68" spans="1:13" ht="15">
      <c r="A68" s="12"/>
      <c r="B68" s="12"/>
      <c r="C68" s="12"/>
      <c r="D68" s="12"/>
      <c r="E68" s="12"/>
      <c r="F68" s="12"/>
      <c r="G68" s="12"/>
      <c r="H68" s="12"/>
      <c r="I68" s="12"/>
      <c r="J68" s="13"/>
      <c r="K68" s="13"/>
      <c r="L68" s="13"/>
      <c r="M68" s="13"/>
    </row>
    <row r="69" spans="1:13" ht="15">
      <c r="A69" s="12"/>
      <c r="B69" s="12"/>
      <c r="C69" s="12"/>
      <c r="D69" s="12"/>
      <c r="E69" s="12"/>
      <c r="F69" s="12"/>
      <c r="G69" s="12"/>
      <c r="H69" s="12"/>
      <c r="I69" s="12"/>
      <c r="J69" s="13"/>
      <c r="K69" s="13"/>
      <c r="L69" s="13"/>
      <c r="M69" s="13"/>
    </row>
    <row r="70" spans="1:13" ht="15">
      <c r="A70" s="12"/>
      <c r="B70" s="12"/>
      <c r="C70" s="12"/>
      <c r="D70" s="12"/>
      <c r="E70" s="12"/>
      <c r="F70" s="12"/>
      <c r="G70" s="12"/>
      <c r="H70" s="12"/>
      <c r="I70" s="12"/>
      <c r="J70" s="13"/>
      <c r="K70" s="13"/>
      <c r="L70" s="13"/>
      <c r="M70" s="13"/>
    </row>
    <row r="71" spans="1:13" ht="15">
      <c r="A71" s="12"/>
      <c r="B71" s="12"/>
      <c r="C71" s="12"/>
      <c r="D71" s="12"/>
      <c r="E71" s="12"/>
      <c r="F71" s="12"/>
      <c r="G71" s="12"/>
      <c r="H71" s="12"/>
      <c r="I71" s="12"/>
      <c r="J71" s="13"/>
      <c r="K71" s="13"/>
      <c r="L71" s="13"/>
      <c r="M71" s="13"/>
    </row>
    <row r="72" spans="1:13" ht="15">
      <c r="A72" s="12"/>
      <c r="B72" s="12"/>
      <c r="C72" s="12"/>
      <c r="D72" s="12"/>
      <c r="E72" s="12"/>
      <c r="F72" s="12"/>
      <c r="G72" s="12"/>
      <c r="H72" s="12"/>
      <c r="I72" s="12"/>
      <c r="J72" s="13"/>
      <c r="K72" s="13"/>
      <c r="L72" s="13"/>
      <c r="M72" s="13"/>
    </row>
    <row r="73" spans="1:13" ht="15">
      <c r="A73" s="12"/>
      <c r="B73" s="12"/>
      <c r="C73" s="12"/>
      <c r="D73" s="12"/>
      <c r="E73" s="12"/>
      <c r="F73" s="12"/>
      <c r="G73" s="12"/>
      <c r="H73" s="12"/>
      <c r="I73" s="12"/>
      <c r="J73" s="13"/>
      <c r="K73" s="13"/>
      <c r="L73" s="13"/>
      <c r="M73" s="13"/>
    </row>
    <row r="74" spans="1:13" ht="15">
      <c r="A74" s="12"/>
      <c r="B74" s="12"/>
      <c r="C74" s="12"/>
      <c r="D74" s="12"/>
      <c r="E74" s="12"/>
      <c r="F74" s="12"/>
      <c r="G74" s="12"/>
      <c r="H74" s="12"/>
      <c r="I74" s="12"/>
      <c r="J74" s="13"/>
      <c r="K74" s="13"/>
      <c r="L74" s="13"/>
      <c r="M74" s="13"/>
    </row>
  </sheetData>
  <mergeCells count="2">
    <mergeCell ref="F10:H10"/>
    <mergeCell ref="B10:D10"/>
  </mergeCells>
  <printOptions/>
  <pageMargins left="0.7" right="0.39" top="0.5" bottom="0.25" header="0.2" footer="0.2"/>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66"/>
  <sheetViews>
    <sheetView zoomScale="75" zoomScaleNormal="75" workbookViewId="0" topLeftCell="A10">
      <selection activeCell="B38" sqref="B38"/>
    </sheetView>
  </sheetViews>
  <sheetFormatPr defaultColWidth="9.140625" defaultRowHeight="12.75"/>
  <cols>
    <col min="1" max="1" width="2.57421875" style="57" customWidth="1"/>
    <col min="2" max="2" width="50.8515625" style="52" customWidth="1"/>
    <col min="3" max="3" width="16.7109375" style="2" customWidth="1"/>
    <col min="4" max="4" width="7.00390625" style="61" customWidth="1"/>
    <col min="5" max="5" width="16.7109375" style="52" customWidth="1"/>
    <col min="6" max="16384" width="9.140625" style="56" customWidth="1"/>
  </cols>
  <sheetData>
    <row r="1" spans="1:5" ht="18.75">
      <c r="A1" s="51" t="s">
        <v>28</v>
      </c>
      <c r="C1" s="53"/>
      <c r="D1" s="54"/>
      <c r="E1" s="55"/>
    </row>
    <row r="2" spans="3:5" ht="15">
      <c r="C2" s="3"/>
      <c r="D2" s="58"/>
      <c r="E2" s="59"/>
    </row>
    <row r="3" ht="15">
      <c r="A3" s="60" t="s">
        <v>29</v>
      </c>
    </row>
    <row r="4" spans="1:5" ht="15">
      <c r="A4" s="119" t="s">
        <v>27</v>
      </c>
      <c r="E4" s="7"/>
    </row>
    <row r="5" ht="15">
      <c r="A5" s="62" t="s">
        <v>30</v>
      </c>
    </row>
    <row r="7" spans="1:5" ht="15">
      <c r="A7" s="60" t="s">
        <v>31</v>
      </c>
      <c r="C7" s="53"/>
      <c r="D7" s="54"/>
      <c r="E7" s="55"/>
    </row>
    <row r="8" spans="1:5" ht="14.25">
      <c r="A8" s="60"/>
      <c r="B8" s="55"/>
      <c r="C8" s="53"/>
      <c r="D8" s="54"/>
      <c r="E8" s="55"/>
    </row>
    <row r="9" spans="1:5" s="66" customFormat="1" ht="15">
      <c r="A9" s="57"/>
      <c r="B9" s="63"/>
      <c r="C9" s="64" t="s">
        <v>32</v>
      </c>
      <c r="D9" s="65"/>
      <c r="E9" s="63" t="s">
        <v>32</v>
      </c>
    </row>
    <row r="10" spans="1:5" s="66" customFormat="1" ht="15">
      <c r="A10" s="57"/>
      <c r="B10" s="63"/>
      <c r="C10" s="64" t="s">
        <v>5</v>
      </c>
      <c r="D10" s="65"/>
      <c r="E10" s="63" t="s">
        <v>33</v>
      </c>
    </row>
    <row r="11" spans="1:5" s="66" customFormat="1" ht="15">
      <c r="A11" s="57"/>
      <c r="B11" s="63"/>
      <c r="C11" s="64" t="s">
        <v>7</v>
      </c>
      <c r="D11" s="65"/>
      <c r="E11" s="63" t="s">
        <v>34</v>
      </c>
    </row>
    <row r="12" spans="1:5" s="66" customFormat="1" ht="15">
      <c r="A12" s="57"/>
      <c r="B12" s="63"/>
      <c r="C12" s="2"/>
      <c r="D12" s="65"/>
      <c r="E12" s="63" t="s">
        <v>35</v>
      </c>
    </row>
    <row r="13" spans="1:5" ht="15">
      <c r="A13" s="60"/>
      <c r="B13" s="67"/>
      <c r="C13" s="68" t="s">
        <v>36</v>
      </c>
      <c r="D13" s="65"/>
      <c r="E13" s="69" t="s">
        <v>37</v>
      </c>
    </row>
    <row r="14" spans="1:5" ht="15">
      <c r="A14" s="60"/>
      <c r="B14" s="67"/>
      <c r="C14" s="64" t="s">
        <v>10</v>
      </c>
      <c r="D14" s="70"/>
      <c r="E14" s="71" t="s">
        <v>38</v>
      </c>
    </row>
    <row r="15" spans="1:5" ht="14.25">
      <c r="A15" s="60"/>
      <c r="B15" s="67"/>
      <c r="C15" s="72" t="s">
        <v>12</v>
      </c>
      <c r="D15" s="73"/>
      <c r="E15" s="67" t="s">
        <v>12</v>
      </c>
    </row>
    <row r="16" spans="1:5" ht="15">
      <c r="A16" s="74" t="s">
        <v>39</v>
      </c>
      <c r="C16" s="75"/>
      <c r="D16" s="65"/>
      <c r="E16" s="76"/>
    </row>
    <row r="17" spans="1:5" ht="15">
      <c r="A17" s="60"/>
      <c r="B17" s="52" t="s">
        <v>40</v>
      </c>
      <c r="C17" s="77">
        <v>26402</v>
      </c>
      <c r="D17" s="78"/>
      <c r="E17" s="79">
        <f>26225835/1000</f>
        <v>26225.835</v>
      </c>
    </row>
    <row r="18" spans="1:5" ht="15">
      <c r="A18" s="60"/>
      <c r="B18" s="52" t="s">
        <v>122</v>
      </c>
      <c r="C18" s="77">
        <v>7786</v>
      </c>
      <c r="D18" s="78"/>
      <c r="E18" s="79">
        <v>0</v>
      </c>
    </row>
    <row r="19" spans="1:5" ht="14.25">
      <c r="A19" s="60"/>
      <c r="B19" s="74"/>
      <c r="C19" s="81"/>
      <c r="D19" s="82"/>
      <c r="E19" s="83"/>
    </row>
    <row r="20" spans="1:5" ht="15">
      <c r="A20" s="74" t="s">
        <v>41</v>
      </c>
      <c r="C20" s="84"/>
      <c r="D20" s="85"/>
      <c r="E20" s="79"/>
    </row>
    <row r="21" spans="2:5" ht="15">
      <c r="B21" s="57" t="s">
        <v>42</v>
      </c>
      <c r="C21" s="86">
        <v>127545</v>
      </c>
      <c r="D21" s="80"/>
      <c r="E21" s="87">
        <f>123602077/1000-0.2</f>
        <v>123601.87700000001</v>
      </c>
    </row>
    <row r="22" spans="2:5" ht="15">
      <c r="B22" s="57" t="s">
        <v>43</v>
      </c>
      <c r="C22" s="88">
        <v>6565</v>
      </c>
      <c r="D22" s="80"/>
      <c r="E22" s="89">
        <f>9323257/1000</f>
        <v>9323.257</v>
      </c>
    </row>
    <row r="23" spans="2:5" ht="15">
      <c r="B23" s="57" t="s">
        <v>44</v>
      </c>
      <c r="C23" s="88">
        <v>4284</v>
      </c>
      <c r="D23" s="80"/>
      <c r="E23" s="89">
        <f>(2476985+444046)/1000</f>
        <v>2921.031</v>
      </c>
    </row>
    <row r="24" spans="2:5" ht="15">
      <c r="B24" s="57" t="s">
        <v>45</v>
      </c>
      <c r="C24" s="90">
        <v>9018</v>
      </c>
      <c r="D24" s="80"/>
      <c r="E24" s="91">
        <f>(5495176+7049009)/1000</f>
        <v>12544.185</v>
      </c>
    </row>
    <row r="25" spans="2:5" ht="15">
      <c r="B25" s="92"/>
      <c r="C25" s="93"/>
      <c r="D25" s="78"/>
      <c r="E25" s="94"/>
    </row>
    <row r="26" spans="2:5" ht="15">
      <c r="B26" s="95"/>
      <c r="C26" s="96">
        <f>SUM(C21:C24)</f>
        <v>147412</v>
      </c>
      <c r="D26" s="97"/>
      <c r="E26" s="96">
        <f>SUM(E21:E24)</f>
        <v>148390.35</v>
      </c>
    </row>
    <row r="27" spans="3:5" ht="15">
      <c r="C27" s="84"/>
      <c r="D27" s="85"/>
      <c r="E27" s="79"/>
    </row>
    <row r="28" spans="1:5" ht="15">
      <c r="A28" s="74" t="s">
        <v>46</v>
      </c>
      <c r="C28" s="84"/>
      <c r="D28" s="85"/>
      <c r="E28" s="79"/>
    </row>
    <row r="29" spans="2:5" ht="15">
      <c r="B29" s="57" t="s">
        <v>47</v>
      </c>
      <c r="C29" s="99">
        <v>25549</v>
      </c>
      <c r="D29" s="80"/>
      <c r="E29" s="87">
        <f>25322161/1000</f>
        <v>25322.161</v>
      </c>
    </row>
    <row r="30" spans="2:5" ht="15">
      <c r="B30" s="57" t="s">
        <v>48</v>
      </c>
      <c r="C30" s="100">
        <v>9819</v>
      </c>
      <c r="D30" s="80"/>
      <c r="E30" s="89">
        <f>8729723/1000</f>
        <v>8729.723</v>
      </c>
    </row>
    <row r="31" spans="2:5" ht="15">
      <c r="B31" s="57" t="s">
        <v>49</v>
      </c>
      <c r="C31" s="100">
        <v>33552</v>
      </c>
      <c r="D31" s="80"/>
      <c r="E31" s="89">
        <f>35398277/1000</f>
        <v>35398.277</v>
      </c>
    </row>
    <row r="32" spans="2:5" ht="15">
      <c r="B32" s="57" t="s">
        <v>50</v>
      </c>
      <c r="C32" s="100">
        <v>303</v>
      </c>
      <c r="D32" s="80"/>
      <c r="E32" s="89">
        <f>218380/1000</f>
        <v>218.38</v>
      </c>
    </row>
    <row r="33" spans="2:5" ht="15">
      <c r="B33" s="52" t="s">
        <v>51</v>
      </c>
      <c r="C33" s="100">
        <v>0</v>
      </c>
      <c r="D33" s="80"/>
      <c r="E33" s="89">
        <f>294914/1000</f>
        <v>294.914</v>
      </c>
    </row>
    <row r="34" spans="2:5" ht="15">
      <c r="B34" s="57" t="s">
        <v>52</v>
      </c>
      <c r="C34" s="101">
        <v>171</v>
      </c>
      <c r="D34" s="80"/>
      <c r="E34" s="91">
        <f>170777/1000</f>
        <v>170.777</v>
      </c>
    </row>
    <row r="35" spans="2:5" ht="15">
      <c r="B35" s="95"/>
      <c r="C35" s="80"/>
      <c r="D35" s="78"/>
      <c r="E35" s="94"/>
    </row>
    <row r="36" spans="2:5" ht="15">
      <c r="B36" s="95"/>
      <c r="C36" s="96">
        <f>SUM(C29:C34)</f>
        <v>69394</v>
      </c>
      <c r="D36" s="97"/>
      <c r="E36" s="96">
        <f>SUM(E29:E34)</f>
        <v>70134.232</v>
      </c>
    </row>
    <row r="37" spans="3:5" ht="15">
      <c r="C37" s="84"/>
      <c r="D37" s="85"/>
      <c r="E37" s="79"/>
    </row>
    <row r="38" spans="1:5" ht="15">
      <c r="A38" s="74" t="s">
        <v>53</v>
      </c>
      <c r="C38" s="96">
        <f>C26-C36</f>
        <v>78018</v>
      </c>
      <c r="D38" s="97"/>
      <c r="E38" s="96">
        <f>E26-E36</f>
        <v>78256.118</v>
      </c>
    </row>
    <row r="39" spans="3:5" ht="15">
      <c r="C39" s="98"/>
      <c r="D39" s="97"/>
      <c r="E39" s="102"/>
    </row>
    <row r="40" spans="3:5" ht="15.75" thickBot="1">
      <c r="C40" s="103">
        <f>C17+C38+C18</f>
        <v>112206</v>
      </c>
      <c r="D40" s="97"/>
      <c r="E40" s="103">
        <f>E17+E38+E18</f>
        <v>104481.95300000001</v>
      </c>
    </row>
    <row r="41" spans="3:5" ht="15">
      <c r="C41" s="84"/>
      <c r="D41" s="85"/>
      <c r="E41" s="79"/>
    </row>
    <row r="42" spans="3:5" ht="15">
      <c r="C42" s="84"/>
      <c r="D42" s="85"/>
      <c r="E42" s="79"/>
    </row>
    <row r="43" spans="1:5" ht="15">
      <c r="A43" s="74" t="s">
        <v>123</v>
      </c>
      <c r="C43" s="84"/>
      <c r="D43" s="85"/>
      <c r="E43" s="79"/>
    </row>
    <row r="44" spans="1:5" ht="15">
      <c r="A44" s="74"/>
      <c r="B44" s="52" t="s">
        <v>54</v>
      </c>
      <c r="C44" s="77">
        <v>67000</v>
      </c>
      <c r="D44" s="78"/>
      <c r="E44" s="79">
        <v>63000</v>
      </c>
    </row>
    <row r="45" spans="1:5" ht="15">
      <c r="A45" s="52"/>
      <c r="B45" s="52" t="s">
        <v>55</v>
      </c>
      <c r="C45" s="77">
        <v>10436</v>
      </c>
      <c r="D45" s="78"/>
      <c r="E45" s="79">
        <f>2315536/1000</f>
        <v>2315.536</v>
      </c>
    </row>
    <row r="46" spans="1:5" ht="15">
      <c r="A46" s="60"/>
      <c r="B46" s="52" t="s">
        <v>56</v>
      </c>
      <c r="C46" s="77">
        <v>120</v>
      </c>
      <c r="D46" s="78"/>
      <c r="E46" s="79">
        <v>0</v>
      </c>
    </row>
    <row r="47" spans="1:5" ht="15">
      <c r="A47" s="60"/>
      <c r="B47" s="52" t="s">
        <v>57</v>
      </c>
      <c r="C47" s="104">
        <v>32631</v>
      </c>
      <c r="D47" s="78"/>
      <c r="E47" s="105">
        <v>30680</v>
      </c>
    </row>
    <row r="48" spans="1:5" ht="15">
      <c r="A48" s="60"/>
      <c r="C48" s="56"/>
      <c r="D48" s="78"/>
      <c r="E48" s="56"/>
    </row>
    <row r="49" spans="1:5" ht="15">
      <c r="A49" s="74" t="s">
        <v>58</v>
      </c>
      <c r="C49" s="106">
        <f>SUM(C44:C47)</f>
        <v>110187</v>
      </c>
      <c r="D49" s="107"/>
      <c r="E49" s="106">
        <f>SUM(E44:E47)</f>
        <v>95995.536</v>
      </c>
    </row>
    <row r="50" spans="3:5" ht="15">
      <c r="C50" s="108"/>
      <c r="D50" s="109"/>
      <c r="E50" s="79"/>
    </row>
    <row r="51" spans="1:5" ht="15">
      <c r="A51" s="60" t="s">
        <v>59</v>
      </c>
      <c r="C51" s="77">
        <v>491</v>
      </c>
      <c r="D51" s="78"/>
      <c r="E51" s="79">
        <f>6959183/1000</f>
        <v>6959.183</v>
      </c>
    </row>
    <row r="52" spans="1:5" ht="15">
      <c r="A52" s="111"/>
      <c r="C52" s="77"/>
      <c r="D52" s="78"/>
      <c r="E52" s="79"/>
    </row>
    <row r="53" spans="1:5" ht="15">
      <c r="A53" s="60" t="s">
        <v>60</v>
      </c>
      <c r="C53" s="108"/>
      <c r="D53" s="109"/>
      <c r="E53" s="79"/>
    </row>
    <row r="54" spans="1:5" ht="15">
      <c r="A54" s="56"/>
      <c r="B54" s="57" t="s">
        <v>50</v>
      </c>
      <c r="C54" s="108">
        <v>629</v>
      </c>
      <c r="D54" s="110"/>
      <c r="E54" s="112">
        <f>468956/1000</f>
        <v>468.956</v>
      </c>
    </row>
    <row r="55" spans="1:5" ht="15">
      <c r="A55" s="56"/>
      <c r="B55" s="52" t="s">
        <v>61</v>
      </c>
      <c r="C55" s="108">
        <v>480</v>
      </c>
      <c r="D55" s="110"/>
      <c r="E55" s="112">
        <f>639421/1000</f>
        <v>639.421</v>
      </c>
    </row>
    <row r="56" spans="1:5" ht="15">
      <c r="A56" s="56"/>
      <c r="B56" s="52" t="s">
        <v>62</v>
      </c>
      <c r="C56" s="104">
        <v>419</v>
      </c>
      <c r="D56" s="78"/>
      <c r="E56" s="36">
        <f>418555/1000</f>
        <v>418.555</v>
      </c>
    </row>
    <row r="57" spans="3:5" ht="15">
      <c r="C57" s="35"/>
      <c r="D57" s="85"/>
      <c r="E57" s="94"/>
    </row>
    <row r="58" spans="3:5" ht="15.75" thickBot="1">
      <c r="C58" s="103">
        <f>C49+C51+C54+C56+C55</f>
        <v>112206</v>
      </c>
      <c r="D58" s="97"/>
      <c r="E58" s="103">
        <f>E49+E51+E54+E56+E55</f>
        <v>104481.651</v>
      </c>
    </row>
    <row r="59" spans="4:5" ht="15">
      <c r="D59" s="85"/>
      <c r="E59" s="79"/>
    </row>
    <row r="60" spans="1:5" ht="15">
      <c r="A60" s="95" t="s">
        <v>63</v>
      </c>
      <c r="C60" s="113">
        <f>((C49-C18)/134000)</f>
        <v>0.7641865671641791</v>
      </c>
      <c r="D60" s="114"/>
      <c r="E60" s="113">
        <f>((E49)/126000)</f>
        <v>0.7618693333333333</v>
      </c>
    </row>
    <row r="61" spans="3:5" ht="15">
      <c r="C61" s="115"/>
      <c r="E61" s="63"/>
    </row>
    <row r="63" ht="15">
      <c r="A63" s="38"/>
    </row>
    <row r="66" spans="3:5" ht="15">
      <c r="C66" s="116"/>
      <c r="D66" s="117"/>
      <c r="E66" s="118"/>
    </row>
  </sheetData>
  <printOptions/>
  <pageMargins left="0.7" right="0.5" top="0.5" bottom="0.2" header="0.2" footer="0.2"/>
  <pageSetup fitToHeight="1" fitToWidth="1"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X78"/>
  <sheetViews>
    <sheetView workbookViewId="0" topLeftCell="A27">
      <selection activeCell="E31" sqref="E31"/>
    </sheetView>
  </sheetViews>
  <sheetFormatPr defaultColWidth="9.140625" defaultRowHeight="12.75"/>
  <cols>
    <col min="1" max="1" width="1.57421875" style="0" customWidth="1"/>
    <col min="2" max="2" width="39.28125" style="169" customWidth="1"/>
    <col min="3" max="3" width="13.57421875" style="178" customWidth="1"/>
    <col min="4" max="4" width="3.7109375" style="178" customWidth="1"/>
    <col min="5" max="5" width="13.57421875" style="178" bestFit="1" customWidth="1"/>
    <col min="6" max="6" width="3.7109375" style="178" customWidth="1"/>
    <col min="7" max="7" width="14.28125" style="178" customWidth="1"/>
    <col min="8" max="8" width="3.7109375" style="178" customWidth="1"/>
    <col min="9" max="9" width="11.8515625" style="178" bestFit="1" customWidth="1"/>
    <col min="10" max="10" width="3.7109375" style="178" customWidth="1"/>
    <col min="11" max="11" width="14.7109375" style="178" customWidth="1"/>
    <col min="12" max="12" width="14.57421875" style="177" bestFit="1" customWidth="1"/>
  </cols>
  <sheetData>
    <row r="1" spans="2:21" s="56" customFormat="1" ht="20.25">
      <c r="B1" s="51" t="s">
        <v>28</v>
      </c>
      <c r="C1" s="120"/>
      <c r="D1" s="121"/>
      <c r="E1" s="122"/>
      <c r="F1" s="122"/>
      <c r="G1" s="122"/>
      <c r="H1" s="122"/>
      <c r="I1" s="121"/>
      <c r="J1" s="121"/>
      <c r="K1" s="123"/>
      <c r="L1" s="121"/>
      <c r="M1" s="59"/>
      <c r="N1" s="52"/>
      <c r="O1" s="52"/>
      <c r="P1" s="124"/>
      <c r="Q1" s="125"/>
      <c r="R1" s="125"/>
      <c r="S1" s="125"/>
      <c r="T1" s="125"/>
      <c r="U1" s="125"/>
    </row>
    <row r="2" spans="2:21" s="56" customFormat="1" ht="20.25">
      <c r="B2" s="51"/>
      <c r="C2" s="120"/>
      <c r="D2" s="121"/>
      <c r="E2" s="122"/>
      <c r="F2" s="122"/>
      <c r="G2" s="122"/>
      <c r="H2" s="122"/>
      <c r="I2" s="7"/>
      <c r="J2" s="121"/>
      <c r="K2" s="123"/>
      <c r="L2" s="121"/>
      <c r="M2" s="59"/>
      <c r="N2" s="52"/>
      <c r="O2" s="52"/>
      <c r="P2" s="124"/>
      <c r="Q2" s="125"/>
      <c r="R2" s="125"/>
      <c r="S2" s="125"/>
      <c r="T2" s="125"/>
      <c r="U2" s="125"/>
    </row>
    <row r="3" spans="2:21" s="56" customFormat="1" ht="15">
      <c r="B3" s="60" t="s">
        <v>29</v>
      </c>
      <c r="C3" s="120"/>
      <c r="D3" s="121"/>
      <c r="E3" s="122"/>
      <c r="F3" s="122"/>
      <c r="G3" s="122"/>
      <c r="H3" s="122"/>
      <c r="I3" s="121"/>
      <c r="J3" s="121"/>
      <c r="K3" s="123"/>
      <c r="L3" s="121"/>
      <c r="M3" s="59"/>
      <c r="N3" s="52"/>
      <c r="O3" s="52"/>
      <c r="P3" s="126"/>
      <c r="Q3" s="127"/>
      <c r="R3" s="127"/>
      <c r="S3" s="127"/>
      <c r="T3" s="127"/>
      <c r="U3" s="127"/>
    </row>
    <row r="4" spans="2:21" s="56" customFormat="1" ht="12.75" customHeight="1">
      <c r="B4" s="119" t="s">
        <v>27</v>
      </c>
      <c r="C4" s="120"/>
      <c r="D4" s="122"/>
      <c r="E4" s="122"/>
      <c r="F4" s="122"/>
      <c r="G4" s="122"/>
      <c r="H4" s="122"/>
      <c r="I4" s="122"/>
      <c r="J4" s="122"/>
      <c r="K4" s="128"/>
      <c r="L4" s="122"/>
      <c r="M4" s="52"/>
      <c r="N4" s="52"/>
      <c r="O4" s="52"/>
      <c r="P4" s="126"/>
      <c r="Q4" s="127"/>
      <c r="R4" s="127"/>
      <c r="S4" s="127"/>
      <c r="T4" s="127"/>
      <c r="U4" s="127"/>
    </row>
    <row r="5" spans="2:21" s="56" customFormat="1" ht="15">
      <c r="B5" s="62" t="s">
        <v>1</v>
      </c>
      <c r="C5" s="129"/>
      <c r="D5" s="122"/>
      <c r="E5" s="122"/>
      <c r="F5" s="122"/>
      <c r="G5" s="122"/>
      <c r="H5" s="122"/>
      <c r="I5" s="122"/>
      <c r="J5" s="122"/>
      <c r="K5" s="128"/>
      <c r="L5" s="122"/>
      <c r="M5" s="52"/>
      <c r="N5" s="52"/>
      <c r="O5" s="52"/>
      <c r="P5" s="126"/>
      <c r="Q5" s="127"/>
      <c r="R5" s="127"/>
      <c r="S5" s="127"/>
      <c r="T5" s="127"/>
      <c r="U5" s="127"/>
    </row>
    <row r="6" spans="2:21" s="56" customFormat="1" ht="15">
      <c r="B6" s="62"/>
      <c r="C6" s="129"/>
      <c r="D6" s="122"/>
      <c r="E6" s="122"/>
      <c r="F6" s="122"/>
      <c r="G6" s="122"/>
      <c r="H6" s="122"/>
      <c r="I6" s="122"/>
      <c r="J6" s="122"/>
      <c r="K6" s="128"/>
      <c r="L6" s="122"/>
      <c r="M6" s="52"/>
      <c r="N6" s="52"/>
      <c r="O6" s="52"/>
      <c r="P6" s="126"/>
      <c r="Q6" s="127"/>
      <c r="R6" s="127"/>
      <c r="S6" s="127"/>
      <c r="T6" s="127"/>
      <c r="U6" s="127"/>
    </row>
    <row r="7" spans="2:21" s="56" customFormat="1" ht="15">
      <c r="B7" s="130" t="s">
        <v>64</v>
      </c>
      <c r="C7" s="131"/>
      <c r="D7" s="122"/>
      <c r="E7" s="122"/>
      <c r="F7" s="122"/>
      <c r="G7" s="122"/>
      <c r="H7" s="122"/>
      <c r="I7" s="122"/>
      <c r="J7" s="122"/>
      <c r="K7" s="128"/>
      <c r="L7" s="122"/>
      <c r="M7" s="52"/>
      <c r="N7" s="52"/>
      <c r="O7" s="52"/>
      <c r="P7" s="126"/>
      <c r="Q7" s="127"/>
      <c r="R7" s="127"/>
      <c r="S7" s="127"/>
      <c r="T7" s="127"/>
      <c r="U7" s="127"/>
    </row>
    <row r="8" spans="2:21" s="56" customFormat="1" ht="15">
      <c r="B8" s="132"/>
      <c r="C8" s="129"/>
      <c r="D8" s="122"/>
      <c r="E8" s="122"/>
      <c r="F8" s="122"/>
      <c r="G8" s="122"/>
      <c r="H8" s="122"/>
      <c r="I8" s="122"/>
      <c r="J8" s="122"/>
      <c r="K8" s="128"/>
      <c r="L8" s="122"/>
      <c r="M8" s="52"/>
      <c r="N8" s="52"/>
      <c r="O8" s="52"/>
      <c r="P8" s="126"/>
      <c r="Q8" s="127"/>
      <c r="R8" s="127"/>
      <c r="S8" s="127"/>
      <c r="T8" s="127"/>
      <c r="U8" s="127"/>
    </row>
    <row r="9" spans="2:21" s="56" customFormat="1" ht="15">
      <c r="B9" s="133"/>
      <c r="C9" s="129"/>
      <c r="D9" s="122"/>
      <c r="E9" s="122"/>
      <c r="F9" s="122"/>
      <c r="G9" s="122"/>
      <c r="H9" s="122"/>
      <c r="I9" s="122"/>
      <c r="J9" s="122"/>
      <c r="K9" s="128"/>
      <c r="L9" s="122"/>
      <c r="M9" s="52"/>
      <c r="N9" s="52"/>
      <c r="O9" s="52"/>
      <c r="P9" s="126"/>
      <c r="Q9" s="127"/>
      <c r="R9" s="127"/>
      <c r="S9" s="127"/>
      <c r="T9" s="127"/>
      <c r="U9" s="127"/>
    </row>
    <row r="10" spans="2:11" s="135" customFormat="1" ht="14.25">
      <c r="B10" s="134"/>
      <c r="D10" s="136"/>
      <c r="F10" s="136"/>
      <c r="G10" s="136" t="s">
        <v>65</v>
      </c>
      <c r="H10" s="136"/>
      <c r="J10" s="136"/>
      <c r="K10" s="136"/>
    </row>
    <row r="11" spans="2:10" s="135" customFormat="1" ht="15">
      <c r="B11" s="137"/>
      <c r="C11" s="136" t="s">
        <v>66</v>
      </c>
      <c r="D11" s="136"/>
      <c r="E11" s="136" t="s">
        <v>66</v>
      </c>
      <c r="F11" s="136"/>
      <c r="G11" s="136" t="s">
        <v>67</v>
      </c>
      <c r="H11" s="136"/>
      <c r="I11" s="136" t="s">
        <v>68</v>
      </c>
      <c r="J11" s="136"/>
    </row>
    <row r="12" spans="2:11" s="135" customFormat="1" ht="15">
      <c r="B12" s="137"/>
      <c r="C12" s="136" t="s">
        <v>69</v>
      </c>
      <c r="D12" s="136"/>
      <c r="E12" s="136" t="s">
        <v>70</v>
      </c>
      <c r="F12" s="136"/>
      <c r="G12" s="136" t="s">
        <v>71</v>
      </c>
      <c r="H12" s="136"/>
      <c r="I12" s="136" t="s">
        <v>72</v>
      </c>
      <c r="J12" s="136"/>
      <c r="K12" s="136" t="s">
        <v>73</v>
      </c>
    </row>
    <row r="13" spans="2:11" s="135" customFormat="1" ht="15">
      <c r="B13" s="137"/>
      <c r="C13" s="136" t="s">
        <v>12</v>
      </c>
      <c r="D13" s="136"/>
      <c r="E13" s="136" t="s">
        <v>12</v>
      </c>
      <c r="F13" s="136"/>
      <c r="G13" s="136" t="s">
        <v>12</v>
      </c>
      <c r="H13" s="136"/>
      <c r="I13" s="136" t="s">
        <v>12</v>
      </c>
      <c r="J13" s="136"/>
      <c r="K13" s="136" t="s">
        <v>12</v>
      </c>
    </row>
    <row r="14" spans="2:12" ht="12.75" customHeight="1">
      <c r="B14" s="138"/>
      <c r="C14" s="139"/>
      <c r="D14" s="140"/>
      <c r="E14" s="139"/>
      <c r="F14" s="136"/>
      <c r="G14" s="136"/>
      <c r="H14" s="136"/>
      <c r="I14" s="139"/>
      <c r="J14" s="136"/>
      <c r="K14" s="139"/>
      <c r="L14"/>
    </row>
    <row r="15" spans="2:12" ht="12.75" customHeight="1">
      <c r="B15" s="138" t="s">
        <v>74</v>
      </c>
      <c r="C15" s="141">
        <f>63000000/1000</f>
        <v>63000</v>
      </c>
      <c r="D15" s="142"/>
      <c r="E15" s="143">
        <v>2375</v>
      </c>
      <c r="F15" s="141"/>
      <c r="G15" s="144">
        <v>5</v>
      </c>
      <c r="H15" s="141"/>
      <c r="I15" s="143">
        <v>22841</v>
      </c>
      <c r="J15" s="141"/>
      <c r="K15" s="143">
        <f>+SUM(C15:I15)</f>
        <v>88221</v>
      </c>
      <c r="L15"/>
    </row>
    <row r="16" spans="2:12" ht="12.75" customHeight="1">
      <c r="B16" s="138"/>
      <c r="C16" s="145"/>
      <c r="D16" s="142"/>
      <c r="E16" s="143"/>
      <c r="F16" s="141"/>
      <c r="G16" s="141"/>
      <c r="H16" s="141"/>
      <c r="I16" s="143"/>
      <c r="J16" s="141"/>
      <c r="K16" s="143"/>
      <c r="L16"/>
    </row>
    <row r="17" spans="2:12" ht="12.75" customHeight="1">
      <c r="B17" s="138" t="s">
        <v>75</v>
      </c>
      <c r="C17" s="146">
        <v>0</v>
      </c>
      <c r="D17" s="147"/>
      <c r="E17" s="146">
        <v>0</v>
      </c>
      <c r="F17" s="147"/>
      <c r="G17" s="147">
        <v>0</v>
      </c>
      <c r="H17" s="147"/>
      <c r="I17" s="148">
        <v>3127</v>
      </c>
      <c r="J17" s="147"/>
      <c r="K17" s="143">
        <f>+SUM(C17:I17)</f>
        <v>3127</v>
      </c>
      <c r="L17"/>
    </row>
    <row r="18" spans="2:12" ht="12.75" customHeight="1">
      <c r="B18" s="138"/>
      <c r="C18" s="146"/>
      <c r="D18" s="147"/>
      <c r="E18" s="146"/>
      <c r="F18" s="147"/>
      <c r="G18" s="147"/>
      <c r="H18" s="147"/>
      <c r="I18" s="149"/>
      <c r="J18" s="147"/>
      <c r="K18" s="143"/>
      <c r="L18"/>
    </row>
    <row r="19" spans="2:12" ht="12.75" customHeight="1">
      <c r="B19" s="138" t="s">
        <v>76</v>
      </c>
      <c r="C19" s="146"/>
      <c r="D19" s="147"/>
      <c r="E19" s="149">
        <v>-25</v>
      </c>
      <c r="F19" s="147"/>
      <c r="G19" s="147">
        <v>0</v>
      </c>
      <c r="H19" s="147"/>
      <c r="I19" s="149"/>
      <c r="J19" s="147"/>
      <c r="K19" s="143">
        <f>+SUM(C19:I19)</f>
        <v>-25</v>
      </c>
      <c r="L19"/>
    </row>
    <row r="20" spans="2:12" ht="12.75" customHeight="1">
      <c r="B20" s="138"/>
      <c r="C20" s="146"/>
      <c r="D20" s="147"/>
      <c r="E20" s="146"/>
      <c r="F20" s="147"/>
      <c r="G20" s="147"/>
      <c r="H20" s="147"/>
      <c r="I20" s="149"/>
      <c r="J20" s="147"/>
      <c r="K20" s="143"/>
      <c r="L20"/>
    </row>
    <row r="21" spans="2:12" ht="12.75" customHeight="1">
      <c r="B21" s="138" t="s">
        <v>77</v>
      </c>
      <c r="C21" s="149">
        <v>0</v>
      </c>
      <c r="D21" s="147"/>
      <c r="E21" s="146">
        <v>0</v>
      </c>
      <c r="F21" s="147"/>
      <c r="G21" s="147">
        <v>0</v>
      </c>
      <c r="H21" s="147"/>
      <c r="I21" s="149">
        <f>-C21</f>
        <v>0</v>
      </c>
      <c r="J21" s="147"/>
      <c r="K21" s="146">
        <f>+SUM(C21:I21)</f>
        <v>0</v>
      </c>
      <c r="L21"/>
    </row>
    <row r="22" spans="2:12" ht="12.75" customHeight="1">
      <c r="B22" s="138"/>
      <c r="C22" s="146"/>
      <c r="D22" s="147"/>
      <c r="E22" s="146"/>
      <c r="F22" s="147"/>
      <c r="G22" s="147"/>
      <c r="H22" s="147"/>
      <c r="I22" s="149"/>
      <c r="J22" s="147"/>
      <c r="K22" s="143"/>
      <c r="L22"/>
    </row>
    <row r="23" spans="2:12" ht="12.75" customHeight="1">
      <c r="B23" s="150" t="s">
        <v>78</v>
      </c>
      <c r="C23" s="151">
        <v>0</v>
      </c>
      <c r="D23" s="152"/>
      <c r="E23" s="151">
        <v>0</v>
      </c>
      <c r="F23" s="152"/>
      <c r="G23" s="152">
        <v>0</v>
      </c>
      <c r="H23" s="152"/>
      <c r="I23" s="153">
        <v>0</v>
      </c>
      <c r="J23" s="152"/>
      <c r="K23" s="151">
        <f>+SUM(C23:I23)</f>
        <v>0</v>
      </c>
      <c r="L23"/>
    </row>
    <row r="24" s="154" customFormat="1" ht="12.75" customHeight="1"/>
    <row r="25" spans="2:11" s="159" customFormat="1" ht="12.75" customHeight="1">
      <c r="B25" s="155" t="s">
        <v>79</v>
      </c>
      <c r="C25" s="156">
        <v>0</v>
      </c>
      <c r="D25" s="156"/>
      <c r="E25" s="156">
        <v>0</v>
      </c>
      <c r="F25" s="150"/>
      <c r="G25" s="157">
        <v>0</v>
      </c>
      <c r="H25" s="158"/>
      <c r="I25" s="156">
        <v>0</v>
      </c>
      <c r="J25" s="156"/>
      <c r="K25" s="153">
        <f>SUM(C25:I25)</f>
        <v>0</v>
      </c>
    </row>
    <row r="26" spans="2:11" s="159" customFormat="1" ht="12.75" customHeight="1">
      <c r="B26" s="155" t="s">
        <v>80</v>
      </c>
      <c r="C26" s="160"/>
      <c r="D26" s="160"/>
      <c r="E26" s="160"/>
      <c r="F26" s="161"/>
      <c r="G26" s="162"/>
      <c r="H26" s="163"/>
      <c r="I26" s="160"/>
      <c r="J26" s="161"/>
      <c r="K26" s="164"/>
    </row>
    <row r="27" spans="2:12" ht="12.75" customHeight="1">
      <c r="B27" s="138"/>
      <c r="C27" s="139"/>
      <c r="D27" s="140"/>
      <c r="E27" s="165"/>
      <c r="F27" s="166"/>
      <c r="G27" s="166"/>
      <c r="H27" s="166"/>
      <c r="I27" s="165"/>
      <c r="J27" s="166"/>
      <c r="K27" s="165"/>
      <c r="L27"/>
    </row>
    <row r="28" spans="2:12" ht="15.75" thickBot="1">
      <c r="B28" s="138" t="s">
        <v>81</v>
      </c>
      <c r="C28" s="167">
        <f>SUM(C15:C25)</f>
        <v>63000</v>
      </c>
      <c r="D28" s="167"/>
      <c r="E28" s="167">
        <f>SUM(E15:E25)</f>
        <v>2350</v>
      </c>
      <c r="F28" s="167"/>
      <c r="G28" s="167">
        <f>SUM(G15:G25)</f>
        <v>5</v>
      </c>
      <c r="H28" s="167"/>
      <c r="I28" s="167">
        <f>SUM(I15:I25)</f>
        <v>25968</v>
      </c>
      <c r="J28" s="167"/>
      <c r="K28" s="167">
        <f>SUM(K15:K25)</f>
        <v>91323</v>
      </c>
      <c r="L28"/>
    </row>
    <row r="29" spans="2:12" ht="15">
      <c r="B29" s="138"/>
      <c r="C29" s="168"/>
      <c r="D29" s="168"/>
      <c r="E29" s="168"/>
      <c r="F29" s="168"/>
      <c r="G29" s="168"/>
      <c r="H29" s="168"/>
      <c r="I29" s="168"/>
      <c r="J29" s="168"/>
      <c r="K29" s="168"/>
      <c r="L29"/>
    </row>
    <row r="30" spans="3:12" ht="15">
      <c r="C30" s="168"/>
      <c r="D30" s="168"/>
      <c r="E30" s="168"/>
      <c r="F30" s="168"/>
      <c r="G30" s="168"/>
      <c r="H30" s="168"/>
      <c r="I30" s="168"/>
      <c r="J30" s="168"/>
      <c r="K30" s="168"/>
      <c r="L30"/>
    </row>
    <row r="31" spans="2:12" ht="15">
      <c r="B31" s="138" t="s">
        <v>82</v>
      </c>
      <c r="C31" s="168">
        <v>63000</v>
      </c>
      <c r="D31" s="168"/>
      <c r="E31" s="168">
        <v>2316</v>
      </c>
      <c r="F31" s="168"/>
      <c r="G31" s="168">
        <v>0</v>
      </c>
      <c r="H31" s="168"/>
      <c r="I31" s="168">
        <v>30680</v>
      </c>
      <c r="J31" s="168"/>
      <c r="K31" s="168">
        <f>SUM(C31:I31)</f>
        <v>95996</v>
      </c>
      <c r="L31"/>
    </row>
    <row r="32" spans="2:12" ht="15">
      <c r="B32" s="138"/>
      <c r="C32" s="168"/>
      <c r="D32" s="168"/>
      <c r="E32" s="168"/>
      <c r="F32" s="168"/>
      <c r="G32" s="168"/>
      <c r="H32" s="168"/>
      <c r="I32" s="168"/>
      <c r="J32" s="168"/>
      <c r="K32" s="168"/>
      <c r="L32"/>
    </row>
    <row r="33" spans="2:12" ht="12.75" customHeight="1">
      <c r="B33" s="138" t="s">
        <v>83</v>
      </c>
      <c r="C33" s="170">
        <v>0</v>
      </c>
      <c r="D33" s="170"/>
      <c r="E33" s="170">
        <v>0</v>
      </c>
      <c r="F33" s="170"/>
      <c r="G33" s="170">
        <v>0</v>
      </c>
      <c r="H33" s="170"/>
      <c r="I33" s="170">
        <v>1951</v>
      </c>
      <c r="J33" s="170"/>
      <c r="K33" s="170">
        <f>SUM(C33:I33)</f>
        <v>1951</v>
      </c>
      <c r="L33" s="171"/>
    </row>
    <row r="34" spans="2:12" ht="12.75" customHeight="1">
      <c r="B34" s="138"/>
      <c r="C34" s="170"/>
      <c r="D34" s="170"/>
      <c r="E34" s="170"/>
      <c r="F34" s="170"/>
      <c r="G34" s="170"/>
      <c r="H34" s="170"/>
      <c r="I34" s="170"/>
      <c r="J34" s="170"/>
      <c r="K34" s="170"/>
      <c r="L34" s="171"/>
    </row>
    <row r="35" spans="2:12" ht="12.75" customHeight="1">
      <c r="B35" s="138" t="s">
        <v>76</v>
      </c>
      <c r="C35" s="170">
        <v>0</v>
      </c>
      <c r="D35" s="170"/>
      <c r="E35" s="179">
        <v>0</v>
      </c>
      <c r="F35" s="170"/>
      <c r="G35" s="170">
        <v>0</v>
      </c>
      <c r="H35" s="170"/>
      <c r="I35" s="170">
        <v>0</v>
      </c>
      <c r="J35" s="170"/>
      <c r="K35" s="170">
        <f>SUM(C35:I35)</f>
        <v>0</v>
      </c>
      <c r="L35" s="171"/>
    </row>
    <row r="36" spans="2:12" ht="12.75" customHeight="1">
      <c r="B36" s="138"/>
      <c r="C36" s="170"/>
      <c r="D36" s="170"/>
      <c r="E36" s="170"/>
      <c r="F36" s="170"/>
      <c r="G36" s="170"/>
      <c r="H36" s="170"/>
      <c r="I36" s="170"/>
      <c r="J36" s="170"/>
      <c r="K36" s="170"/>
      <c r="L36" s="171"/>
    </row>
    <row r="37" spans="2:12" s="172" customFormat="1" ht="12.75" customHeight="1">
      <c r="B37" s="150" t="s">
        <v>77</v>
      </c>
      <c r="C37" s="170">
        <v>0</v>
      </c>
      <c r="D37" s="170"/>
      <c r="E37" s="170">
        <v>0</v>
      </c>
      <c r="F37" s="170"/>
      <c r="G37" s="170">
        <v>0</v>
      </c>
      <c r="H37" s="170"/>
      <c r="I37" s="170">
        <v>0</v>
      </c>
      <c r="J37" s="170"/>
      <c r="K37" s="170">
        <f>SUM(C37:I37)</f>
        <v>0</v>
      </c>
      <c r="L37" s="171"/>
    </row>
    <row r="38" spans="2:12" ht="12.75" customHeight="1">
      <c r="B38" s="138"/>
      <c r="C38" s="170"/>
      <c r="D38" s="170"/>
      <c r="E38" s="170"/>
      <c r="F38" s="170"/>
      <c r="G38" s="170"/>
      <c r="H38" s="170"/>
      <c r="I38" s="170"/>
      <c r="J38" s="170"/>
      <c r="K38" s="170"/>
      <c r="L38" s="171"/>
    </row>
    <row r="39" spans="2:12" ht="12.75" customHeight="1">
      <c r="B39" s="138" t="s">
        <v>78</v>
      </c>
      <c r="C39" s="170">
        <v>0</v>
      </c>
      <c r="D39" s="170"/>
      <c r="E39" s="170">
        <v>0</v>
      </c>
      <c r="F39" s="170"/>
      <c r="G39" s="170">
        <v>0</v>
      </c>
      <c r="H39" s="170"/>
      <c r="I39" s="170">
        <v>0</v>
      </c>
      <c r="J39" s="170"/>
      <c r="K39" s="170">
        <f>SUM(C39:I39)</f>
        <v>0</v>
      </c>
      <c r="L39" s="171"/>
    </row>
    <row r="40" spans="2:12" ht="12.75" customHeight="1">
      <c r="B40" s="138"/>
      <c r="C40" s="170"/>
      <c r="D40" s="170"/>
      <c r="E40" s="170"/>
      <c r="F40" s="170"/>
      <c r="G40" s="170"/>
      <c r="H40" s="170"/>
      <c r="I40" s="170"/>
      <c r="J40" s="170"/>
      <c r="K40" s="170"/>
      <c r="L40" s="171"/>
    </row>
    <row r="41" spans="2:12" ht="12.75" customHeight="1">
      <c r="B41" s="155" t="s">
        <v>79</v>
      </c>
      <c r="C41" s="170">
        <v>0</v>
      </c>
      <c r="D41" s="170"/>
      <c r="E41" s="170">
        <v>0</v>
      </c>
      <c r="F41" s="170"/>
      <c r="G41" s="170">
        <v>120</v>
      </c>
      <c r="H41" s="170"/>
      <c r="I41" s="170">
        <v>0</v>
      </c>
      <c r="J41" s="170"/>
      <c r="K41" s="170">
        <f>SUM(C41:I41)</f>
        <v>120</v>
      </c>
      <c r="L41" s="171"/>
    </row>
    <row r="42" spans="2:12" ht="12.75" customHeight="1">
      <c r="B42" s="155" t="s">
        <v>80</v>
      </c>
      <c r="C42" s="170"/>
      <c r="D42" s="170"/>
      <c r="E42" s="170"/>
      <c r="F42" s="170"/>
      <c r="G42" s="170"/>
      <c r="H42" s="170"/>
      <c r="I42" s="170"/>
      <c r="J42" s="170"/>
      <c r="K42" s="170"/>
      <c r="L42" s="171"/>
    </row>
    <row r="43" spans="2:12" ht="12.75" customHeight="1">
      <c r="B43" s="155"/>
      <c r="C43" s="170"/>
      <c r="D43" s="170"/>
      <c r="E43" s="170"/>
      <c r="F43" s="170"/>
      <c r="G43" s="170"/>
      <c r="H43" s="170"/>
      <c r="I43" s="170"/>
      <c r="J43" s="170"/>
      <c r="K43" s="170"/>
      <c r="L43" s="171"/>
    </row>
    <row r="44" spans="2:12" ht="12.75" customHeight="1">
      <c r="B44" s="138" t="s">
        <v>84</v>
      </c>
      <c r="C44" s="170">
        <v>4000</v>
      </c>
      <c r="D44" s="170"/>
      <c r="E44" s="170">
        <v>8120</v>
      </c>
      <c r="F44" s="170"/>
      <c r="G44" s="170">
        <v>0</v>
      </c>
      <c r="H44" s="170"/>
      <c r="I44" s="170">
        <v>0</v>
      </c>
      <c r="J44" s="170"/>
      <c r="K44" s="170">
        <f>SUM(C44:I44)</f>
        <v>12120</v>
      </c>
      <c r="L44" s="171"/>
    </row>
    <row r="45" spans="2:12" ht="12.75" customHeight="1">
      <c r="B45" s="155"/>
      <c r="C45" s="173"/>
      <c r="D45" s="173"/>
      <c r="E45" s="173"/>
      <c r="F45" s="173"/>
      <c r="G45" s="173"/>
      <c r="H45" s="173"/>
      <c r="I45" s="173"/>
      <c r="J45" s="173"/>
      <c r="K45" s="173"/>
      <c r="L45" s="171"/>
    </row>
    <row r="46" spans="2:12" ht="12.75" customHeight="1">
      <c r="B46" s="138"/>
      <c r="C46" s="170"/>
      <c r="D46" s="170"/>
      <c r="E46" s="170"/>
      <c r="F46" s="170"/>
      <c r="G46" s="170"/>
      <c r="H46" s="170"/>
      <c r="I46" s="170"/>
      <c r="J46" s="170"/>
      <c r="K46" s="170"/>
      <c r="L46" s="174"/>
    </row>
    <row r="47" spans="2:50" ht="14.25" customHeight="1" thickBot="1">
      <c r="B47" s="138" t="s">
        <v>85</v>
      </c>
      <c r="C47" s="272">
        <f>SUM(C31:C44)</f>
        <v>67000</v>
      </c>
      <c r="D47" s="167"/>
      <c r="E47" s="167">
        <f>SUM(E31:E44)</f>
        <v>10436</v>
      </c>
      <c r="F47" s="167"/>
      <c r="G47" s="167">
        <f>SUM(G31:G41)</f>
        <v>120</v>
      </c>
      <c r="H47" s="167"/>
      <c r="I47" s="167">
        <f>SUM(I31:I39)</f>
        <v>32631</v>
      </c>
      <c r="J47" s="167"/>
      <c r="K47" s="167">
        <f>SUM(K31:K44)</f>
        <v>110187</v>
      </c>
      <c r="L47" s="175"/>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row>
    <row r="48" spans="2:12" ht="12.75" customHeight="1">
      <c r="B48" s="138"/>
      <c r="C48" s="170"/>
      <c r="D48" s="170"/>
      <c r="E48" s="170"/>
      <c r="F48" s="170"/>
      <c r="G48" s="170"/>
      <c r="H48" s="170"/>
      <c r="I48" s="170"/>
      <c r="J48" s="170"/>
      <c r="K48" s="170"/>
      <c r="L48" s="174"/>
    </row>
    <row r="49" spans="2:12" ht="12.75" customHeight="1">
      <c r="B49" s="138"/>
      <c r="C49" s="168"/>
      <c r="D49" s="168"/>
      <c r="E49" s="168"/>
      <c r="F49" s="168"/>
      <c r="G49" s="168"/>
      <c r="H49" s="168"/>
      <c r="I49" s="168"/>
      <c r="J49" s="168"/>
      <c r="K49" s="168"/>
      <c r="L49" s="174"/>
    </row>
    <row r="50" spans="2:12" ht="12.75" customHeight="1">
      <c r="B50" s="138"/>
      <c r="C50" s="168"/>
      <c r="D50" s="168"/>
      <c r="E50" s="168"/>
      <c r="F50" s="168"/>
      <c r="G50" s="168"/>
      <c r="H50" s="168"/>
      <c r="I50" s="168"/>
      <c r="J50" s="168"/>
      <c r="K50" s="168"/>
      <c r="L50" s="174"/>
    </row>
    <row r="51" spans="2:12" ht="12.75" customHeight="1">
      <c r="B51" s="138"/>
      <c r="C51" s="168"/>
      <c r="D51" s="168"/>
      <c r="E51" s="168"/>
      <c r="F51" s="168"/>
      <c r="G51" s="168"/>
      <c r="H51" s="168"/>
      <c r="I51" s="168"/>
      <c r="J51" s="168"/>
      <c r="K51" s="168"/>
      <c r="L51" s="174"/>
    </row>
    <row r="52" spans="2:12" ht="9.75" customHeight="1">
      <c r="B52" s="138"/>
      <c r="C52" s="168"/>
      <c r="D52" s="168"/>
      <c r="E52" s="168"/>
      <c r="F52" s="168"/>
      <c r="G52" s="168"/>
      <c r="H52" s="168"/>
      <c r="I52" s="168"/>
      <c r="J52" s="168"/>
      <c r="K52" s="168"/>
      <c r="L52" s="174"/>
    </row>
    <row r="53" spans="2:12" ht="15">
      <c r="B53" s="176"/>
      <c r="C53" s="138"/>
      <c r="D53" s="138"/>
      <c r="E53" s="138"/>
      <c r="F53" s="138"/>
      <c r="G53" s="138"/>
      <c r="H53" s="138"/>
      <c r="I53" s="138"/>
      <c r="J53" s="138"/>
      <c r="K53" s="138"/>
      <c r="L53"/>
    </row>
    <row r="54" spans="2:12" ht="15">
      <c r="B54" s="176"/>
      <c r="C54" s="138"/>
      <c r="D54" s="138"/>
      <c r="E54" s="138"/>
      <c r="F54" s="138"/>
      <c r="G54" s="138"/>
      <c r="H54" s="138"/>
      <c r="I54" s="138"/>
      <c r="J54" s="138"/>
      <c r="K54" s="138"/>
      <c r="L54"/>
    </row>
    <row r="55" spans="2:12" ht="15">
      <c r="B55" s="176"/>
      <c r="C55" s="138"/>
      <c r="D55" s="138"/>
      <c r="E55" s="138"/>
      <c r="F55" s="138"/>
      <c r="G55" s="138"/>
      <c r="H55" s="138"/>
      <c r="I55" s="138"/>
      <c r="J55" s="138"/>
      <c r="K55" s="138"/>
      <c r="L55"/>
    </row>
    <row r="56" spans="2:12" ht="15">
      <c r="B56" s="176"/>
      <c r="C56" s="138"/>
      <c r="D56" s="138"/>
      <c r="E56" s="138"/>
      <c r="F56" s="138"/>
      <c r="G56" s="138"/>
      <c r="H56" s="138"/>
      <c r="I56" s="138"/>
      <c r="J56" s="138"/>
      <c r="K56" s="138"/>
      <c r="L56"/>
    </row>
    <row r="57" spans="2:12" ht="9.75" customHeight="1">
      <c r="B57" s="176"/>
      <c r="C57" s="138"/>
      <c r="D57" s="138"/>
      <c r="E57" s="138"/>
      <c r="F57" s="138"/>
      <c r="G57" s="138"/>
      <c r="H57" s="138"/>
      <c r="I57" s="138"/>
      <c r="J57" s="138"/>
      <c r="K57" s="138"/>
      <c r="L57"/>
    </row>
    <row r="58" spans="2:12" ht="15">
      <c r="B58" s="176"/>
      <c r="C58" s="138"/>
      <c r="D58" s="138"/>
      <c r="E58" s="138"/>
      <c r="F58" s="138"/>
      <c r="G58" s="138"/>
      <c r="H58" s="138"/>
      <c r="I58" s="138"/>
      <c r="J58" s="138"/>
      <c r="K58" s="138"/>
      <c r="L58"/>
    </row>
    <row r="59" spans="2:12" ht="9.75" customHeight="1">
      <c r="B59" s="176"/>
      <c r="C59" s="138"/>
      <c r="D59" s="138"/>
      <c r="E59" s="138"/>
      <c r="F59" s="138"/>
      <c r="G59" s="138"/>
      <c r="H59" s="138"/>
      <c r="I59" s="138"/>
      <c r="J59" s="138"/>
      <c r="K59" s="138"/>
      <c r="L59"/>
    </row>
    <row r="60" spans="2:12" ht="15">
      <c r="B60" s="176"/>
      <c r="C60" s="138"/>
      <c r="D60" s="138"/>
      <c r="E60" s="138"/>
      <c r="F60" s="138"/>
      <c r="G60" s="138"/>
      <c r="H60" s="138"/>
      <c r="I60" s="138"/>
      <c r="J60" s="138"/>
      <c r="K60" s="138"/>
      <c r="L60"/>
    </row>
    <row r="61" spans="2:12" ht="9.75" customHeight="1">
      <c r="B61" s="176"/>
      <c r="C61" s="138"/>
      <c r="D61" s="138"/>
      <c r="E61" s="138"/>
      <c r="F61" s="138"/>
      <c r="G61" s="138"/>
      <c r="H61" s="138"/>
      <c r="I61" s="138"/>
      <c r="J61" s="138"/>
      <c r="K61" s="138"/>
      <c r="L61"/>
    </row>
    <row r="62" spans="2:12" ht="15">
      <c r="B62" s="176"/>
      <c r="C62" s="138"/>
      <c r="D62" s="138"/>
      <c r="E62" s="138"/>
      <c r="F62" s="138"/>
      <c r="G62" s="138"/>
      <c r="H62" s="138"/>
      <c r="I62" s="138"/>
      <c r="J62" s="138"/>
      <c r="K62" s="138"/>
      <c r="L62"/>
    </row>
    <row r="63" spans="2:12" ht="9.75" customHeight="1">
      <c r="B63" s="176"/>
      <c r="C63" s="138"/>
      <c r="D63" s="138"/>
      <c r="E63" s="138"/>
      <c r="F63" s="138"/>
      <c r="G63" s="138"/>
      <c r="H63" s="138"/>
      <c r="I63" s="138"/>
      <c r="J63" s="138"/>
      <c r="K63" s="138"/>
      <c r="L63"/>
    </row>
    <row r="64" spans="2:12" ht="15">
      <c r="B64" s="176"/>
      <c r="C64" s="138"/>
      <c r="D64" s="138"/>
      <c r="E64" s="138"/>
      <c r="F64" s="138"/>
      <c r="G64" s="138"/>
      <c r="H64" s="138"/>
      <c r="I64" s="138"/>
      <c r="J64" s="138"/>
      <c r="K64" s="138"/>
      <c r="L64"/>
    </row>
    <row r="65" spans="2:12" ht="9.75" customHeight="1">
      <c r="B65" s="176"/>
      <c r="C65" s="138"/>
      <c r="D65" s="138"/>
      <c r="E65" s="138"/>
      <c r="F65" s="138"/>
      <c r="G65" s="138"/>
      <c r="H65" s="138"/>
      <c r="I65" s="138"/>
      <c r="J65" s="138"/>
      <c r="K65" s="138"/>
      <c r="L65"/>
    </row>
    <row r="66" spans="2:12" ht="15">
      <c r="B66" s="176"/>
      <c r="C66" s="138"/>
      <c r="D66" s="138"/>
      <c r="E66" s="138"/>
      <c r="F66" s="138"/>
      <c r="G66" s="138"/>
      <c r="H66" s="138"/>
      <c r="I66" s="138"/>
      <c r="J66" s="138"/>
      <c r="K66" s="138"/>
      <c r="L66"/>
    </row>
    <row r="67" spans="2:12" ht="9.75" customHeight="1">
      <c r="B67" s="176"/>
      <c r="C67" s="138"/>
      <c r="D67" s="138"/>
      <c r="E67" s="138"/>
      <c r="F67" s="138"/>
      <c r="G67" s="138"/>
      <c r="H67" s="138"/>
      <c r="I67" s="138"/>
      <c r="J67" s="138"/>
      <c r="K67" s="138"/>
      <c r="L67"/>
    </row>
    <row r="68" spans="2:12" ht="15">
      <c r="B68" s="176"/>
      <c r="C68" s="138"/>
      <c r="D68" s="138"/>
      <c r="E68" s="138"/>
      <c r="F68" s="138"/>
      <c r="G68" s="138"/>
      <c r="H68" s="138"/>
      <c r="I68" s="138"/>
      <c r="J68" s="138"/>
      <c r="K68" s="138"/>
      <c r="L68"/>
    </row>
    <row r="69" spans="2:12" ht="9.75" customHeight="1">
      <c r="B69" s="176"/>
      <c r="C69" s="138"/>
      <c r="D69" s="138"/>
      <c r="E69" s="138"/>
      <c r="F69" s="138"/>
      <c r="G69" s="138"/>
      <c r="H69" s="138"/>
      <c r="I69" s="138"/>
      <c r="J69" s="138"/>
      <c r="K69" s="138"/>
      <c r="L69"/>
    </row>
    <row r="70" spans="2:12" ht="15">
      <c r="B70" s="176"/>
      <c r="C70" s="138"/>
      <c r="D70" s="138"/>
      <c r="E70" s="138"/>
      <c r="F70" s="138"/>
      <c r="G70" s="138"/>
      <c r="H70" s="138"/>
      <c r="I70" s="138"/>
      <c r="J70" s="138"/>
      <c r="K70" s="138"/>
      <c r="L70"/>
    </row>
    <row r="71" spans="2:12" ht="9.75" customHeight="1">
      <c r="B71" s="176"/>
      <c r="C71" s="138"/>
      <c r="D71" s="138"/>
      <c r="E71" s="138"/>
      <c r="F71" s="138"/>
      <c r="G71" s="138"/>
      <c r="H71" s="138"/>
      <c r="I71" s="138"/>
      <c r="J71" s="138"/>
      <c r="K71" s="138"/>
      <c r="L71"/>
    </row>
    <row r="72" spans="2:12" ht="15">
      <c r="B72" s="176"/>
      <c r="C72" s="138"/>
      <c r="D72" s="138"/>
      <c r="E72" s="138"/>
      <c r="F72" s="138"/>
      <c r="G72" s="138"/>
      <c r="H72" s="138"/>
      <c r="I72" s="138"/>
      <c r="J72" s="138"/>
      <c r="K72" s="138"/>
      <c r="L72"/>
    </row>
    <row r="73" spans="2:12" ht="15">
      <c r="B73" s="176"/>
      <c r="C73" s="138"/>
      <c r="D73" s="138"/>
      <c r="E73" s="138"/>
      <c r="F73" s="138"/>
      <c r="G73" s="138"/>
      <c r="H73" s="138"/>
      <c r="I73" s="138"/>
      <c r="J73" s="138"/>
      <c r="K73" s="138"/>
      <c r="L73"/>
    </row>
    <row r="74" spans="2:11" ht="15">
      <c r="B74" s="138"/>
      <c r="C74" s="176"/>
      <c r="D74" s="176"/>
      <c r="E74" s="176"/>
      <c r="F74" s="176"/>
      <c r="G74" s="176"/>
      <c r="H74" s="176"/>
      <c r="I74" s="176"/>
      <c r="J74" s="176"/>
      <c r="K74" s="176"/>
    </row>
    <row r="75" spans="2:11" ht="15">
      <c r="B75" s="138"/>
      <c r="C75" s="176"/>
      <c r="D75" s="176"/>
      <c r="E75" s="176"/>
      <c r="F75" s="176"/>
      <c r="G75" s="176"/>
      <c r="H75" s="176"/>
      <c r="I75" s="176"/>
      <c r="J75" s="176"/>
      <c r="K75" s="176"/>
    </row>
    <row r="76" spans="2:11" ht="15">
      <c r="B76" s="138"/>
      <c r="C76" s="176"/>
      <c r="D76" s="176"/>
      <c r="E76" s="176"/>
      <c r="F76" s="176"/>
      <c r="G76" s="176"/>
      <c r="H76" s="176"/>
      <c r="I76" s="176"/>
      <c r="J76" s="176"/>
      <c r="K76" s="176"/>
    </row>
    <row r="77" spans="2:11" ht="15">
      <c r="B77" s="138"/>
      <c r="C77" s="176"/>
      <c r="D77" s="176"/>
      <c r="E77" s="176"/>
      <c r="F77" s="176"/>
      <c r="G77" s="176"/>
      <c r="H77" s="176"/>
      <c r="I77" s="176"/>
      <c r="J77" s="176"/>
      <c r="K77" s="176"/>
    </row>
    <row r="78" spans="2:11" ht="15">
      <c r="B78" s="138"/>
      <c r="C78" s="176"/>
      <c r="D78" s="176"/>
      <c r="E78" s="176"/>
      <c r="F78" s="176"/>
      <c r="G78" s="176"/>
      <c r="H78" s="176"/>
      <c r="I78" s="176"/>
      <c r="J78" s="176"/>
      <c r="K78" s="176"/>
    </row>
  </sheetData>
  <printOptions/>
  <pageMargins left="0.4" right="0.38" top="0.8" bottom="0.72" header="0.49" footer="0.41"/>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C99"/>
  <sheetViews>
    <sheetView tabSelected="1" workbookViewId="0" topLeftCell="B11">
      <selection activeCell="L66" sqref="L66"/>
    </sheetView>
  </sheetViews>
  <sheetFormatPr defaultColWidth="9.140625" defaultRowHeight="12.75"/>
  <cols>
    <col min="1" max="1" width="1.8515625" style="0" customWidth="1"/>
    <col min="2" max="2" width="70.00390625" style="0" customWidth="1"/>
    <col min="3" max="3" width="13.7109375" style="292" customWidth="1"/>
    <col min="4" max="4" width="7.28125" style="293" hidden="1" customWidth="1"/>
    <col min="5" max="5" width="5.57421875" style="293" hidden="1" customWidth="1"/>
    <col min="6" max="6" width="16.57421875" style="293" hidden="1" customWidth="1"/>
    <col min="7" max="7" width="0" style="293" hidden="1" customWidth="1"/>
    <col min="8" max="8" width="15.7109375" style="293" hidden="1" customWidth="1"/>
    <col min="9" max="9" width="1.421875" style="294" customWidth="1"/>
    <col min="10" max="10" width="12.140625" style="295" customWidth="1"/>
  </cols>
  <sheetData>
    <row r="1" spans="2:10" s="56" customFormat="1" ht="18.75">
      <c r="B1" s="51" t="s">
        <v>124</v>
      </c>
      <c r="C1" s="66"/>
      <c r="D1" s="66"/>
      <c r="E1" s="66"/>
      <c r="F1" s="66"/>
      <c r="G1" s="66"/>
      <c r="H1" s="66"/>
      <c r="I1" s="285"/>
      <c r="J1" s="286"/>
    </row>
    <row r="2" spans="2:10" s="56" customFormat="1" ht="15">
      <c r="B2" s="57"/>
      <c r="C2" s="66"/>
      <c r="D2" s="66"/>
      <c r="E2" s="66"/>
      <c r="F2" s="66"/>
      <c r="G2" s="66"/>
      <c r="H2" s="66"/>
      <c r="I2" s="285"/>
      <c r="J2" s="286"/>
    </row>
    <row r="3" spans="2:10" s="56" customFormat="1" ht="14.25">
      <c r="B3" s="60" t="s">
        <v>29</v>
      </c>
      <c r="C3" s="66"/>
      <c r="D3" s="66"/>
      <c r="E3" s="66"/>
      <c r="F3" s="66"/>
      <c r="G3" s="66"/>
      <c r="H3" s="66"/>
      <c r="I3" s="285"/>
      <c r="J3" s="286"/>
    </row>
    <row r="4" spans="2:10" s="56" customFormat="1" ht="14.25">
      <c r="B4" s="119" t="s">
        <v>27</v>
      </c>
      <c r="C4" s="66"/>
      <c r="D4" s="66"/>
      <c r="E4" s="66"/>
      <c r="F4" s="66"/>
      <c r="G4" s="66"/>
      <c r="H4" s="66"/>
      <c r="I4" s="285"/>
      <c r="J4" s="286"/>
    </row>
    <row r="5" spans="2:10" s="56" customFormat="1" ht="15">
      <c r="B5" s="62" t="s">
        <v>1</v>
      </c>
      <c r="C5" s="66"/>
      <c r="D5" s="66"/>
      <c r="E5" s="66"/>
      <c r="F5" s="66"/>
      <c r="G5" s="66"/>
      <c r="H5" s="66"/>
      <c r="I5" s="285"/>
      <c r="J5" s="286"/>
    </row>
    <row r="6" spans="2:10" s="56" customFormat="1" ht="14.25">
      <c r="B6" s="119"/>
      <c r="C6" s="66"/>
      <c r="D6" s="66"/>
      <c r="E6" s="66"/>
      <c r="F6" s="66"/>
      <c r="G6" s="66"/>
      <c r="H6" s="66"/>
      <c r="I6" s="285"/>
      <c r="J6" s="286"/>
    </row>
    <row r="7" spans="2:10" s="56" customFormat="1" ht="14.25">
      <c r="B7" s="60" t="s">
        <v>86</v>
      </c>
      <c r="C7" s="180" t="s">
        <v>10</v>
      </c>
      <c r="D7" s="180"/>
      <c r="E7" s="180"/>
      <c r="F7" s="180"/>
      <c r="G7" s="180"/>
      <c r="H7" s="180"/>
      <c r="I7" s="180"/>
      <c r="J7" s="181" t="s">
        <v>11</v>
      </c>
    </row>
    <row r="9" spans="3:29" s="182" customFormat="1" ht="14.25">
      <c r="C9" s="287" t="s">
        <v>12</v>
      </c>
      <c r="D9" s="288"/>
      <c r="E9" s="287"/>
      <c r="F9" s="303"/>
      <c r="G9" s="303"/>
      <c r="H9" s="287"/>
      <c r="I9" s="289"/>
      <c r="J9" s="290" t="s">
        <v>12</v>
      </c>
      <c r="K9" s="183"/>
      <c r="L9" s="183"/>
      <c r="M9" s="183"/>
      <c r="N9" s="184"/>
      <c r="O9" s="184"/>
      <c r="P9" s="184"/>
      <c r="Q9" s="184"/>
      <c r="R9" s="184"/>
      <c r="S9" s="184"/>
      <c r="T9" s="184"/>
      <c r="U9" s="184"/>
      <c r="V9" s="184"/>
      <c r="W9" s="184"/>
      <c r="X9" s="184"/>
      <c r="Y9" s="184"/>
      <c r="Z9" s="184"/>
      <c r="AA9" s="184"/>
      <c r="AB9" s="184"/>
      <c r="AC9" s="184"/>
    </row>
    <row r="10" spans="2:29" s="182" customFormat="1" ht="14.25">
      <c r="B10" s="185" t="s">
        <v>87</v>
      </c>
      <c r="C10" s="287"/>
      <c r="D10" s="288"/>
      <c r="E10" s="287"/>
      <c r="F10" s="287"/>
      <c r="G10" s="287"/>
      <c r="H10" s="287"/>
      <c r="I10" s="289"/>
      <c r="J10" s="291"/>
      <c r="K10" s="183"/>
      <c r="L10" s="183"/>
      <c r="M10" s="183"/>
      <c r="N10" s="184"/>
      <c r="O10" s="184"/>
      <c r="P10" s="184"/>
      <c r="Q10" s="184"/>
      <c r="R10" s="184"/>
      <c r="S10" s="184"/>
      <c r="T10" s="184"/>
      <c r="U10" s="184"/>
      <c r="V10" s="184"/>
      <c r="W10" s="184"/>
      <c r="X10" s="184"/>
      <c r="Y10" s="184"/>
      <c r="Z10" s="184"/>
      <c r="AA10" s="184"/>
      <c r="AB10" s="184"/>
      <c r="AC10" s="184"/>
    </row>
    <row r="11" spans="2:13" ht="15">
      <c r="B11" s="138"/>
      <c r="C11" s="186"/>
      <c r="D11" s="138"/>
      <c r="E11" s="138"/>
      <c r="F11" s="138"/>
      <c r="G11" s="138"/>
      <c r="H11" s="138"/>
      <c r="I11" s="150"/>
      <c r="J11" s="155"/>
      <c r="K11" s="138"/>
      <c r="L11" s="138"/>
      <c r="M11" s="138"/>
    </row>
    <row r="12" spans="2:13" s="189" customFormat="1" ht="15">
      <c r="B12" s="155" t="s">
        <v>18</v>
      </c>
      <c r="C12" s="187">
        <v>2494.131387000003</v>
      </c>
      <c r="D12" s="155"/>
      <c r="E12" s="155"/>
      <c r="F12" s="155"/>
      <c r="G12" s="155"/>
      <c r="H12" s="155"/>
      <c r="I12" s="188"/>
      <c r="J12" s="118">
        <v>4438</v>
      </c>
      <c r="K12" s="155"/>
      <c r="L12" s="155"/>
      <c r="M12" s="155"/>
    </row>
    <row r="13" spans="2:13" ht="15">
      <c r="B13" s="138"/>
      <c r="C13" s="190"/>
      <c r="D13" s="138"/>
      <c r="E13" s="138"/>
      <c r="F13" s="138"/>
      <c r="G13" s="138"/>
      <c r="H13" s="138"/>
      <c r="I13" s="150"/>
      <c r="J13" s="118"/>
      <c r="K13" s="138"/>
      <c r="L13" s="138"/>
      <c r="M13" s="138"/>
    </row>
    <row r="14" spans="2:13" ht="15">
      <c r="B14" s="138" t="s">
        <v>88</v>
      </c>
      <c r="C14" s="190"/>
      <c r="D14" s="138"/>
      <c r="E14" s="138"/>
      <c r="F14" s="138"/>
      <c r="G14" s="138"/>
      <c r="H14" s="138"/>
      <c r="I14" s="150"/>
      <c r="J14" s="118"/>
      <c r="K14" s="138"/>
      <c r="L14" s="138"/>
      <c r="M14" s="138"/>
    </row>
    <row r="15" spans="2:13" ht="15">
      <c r="B15" s="138" t="s">
        <v>89</v>
      </c>
      <c r="C15" s="190">
        <v>431.7731159999999</v>
      </c>
      <c r="D15" s="138"/>
      <c r="E15" s="138"/>
      <c r="F15" s="138"/>
      <c r="G15" s="138"/>
      <c r="H15" s="138"/>
      <c r="I15" s="150"/>
      <c r="J15" s="118">
        <v>415</v>
      </c>
      <c r="K15" s="138"/>
      <c r="L15" s="138"/>
      <c r="M15" s="138"/>
    </row>
    <row r="16" spans="2:13" ht="15">
      <c r="B16" s="138" t="s">
        <v>90</v>
      </c>
      <c r="C16" s="190">
        <v>310.0509908333333</v>
      </c>
      <c r="D16" s="138"/>
      <c r="E16" s="138"/>
      <c r="F16" s="138"/>
      <c r="G16" s="138"/>
      <c r="H16" s="138"/>
      <c r="I16" s="150"/>
      <c r="J16" s="118">
        <v>265</v>
      </c>
      <c r="K16" s="138"/>
      <c r="L16" s="138"/>
      <c r="M16" s="138"/>
    </row>
    <row r="17" spans="2:13" ht="15">
      <c r="B17" s="138" t="s">
        <v>91</v>
      </c>
      <c r="C17" s="190">
        <v>120</v>
      </c>
      <c r="D17" s="138"/>
      <c r="E17" s="138"/>
      <c r="F17" s="138"/>
      <c r="G17" s="138"/>
      <c r="H17" s="138"/>
      <c r="I17" s="150"/>
      <c r="J17" s="118">
        <v>0</v>
      </c>
      <c r="K17" s="138"/>
      <c r="L17" s="138"/>
      <c r="M17" s="138"/>
    </row>
    <row r="18" spans="2:13" ht="15">
      <c r="B18" s="138" t="s">
        <v>225</v>
      </c>
      <c r="C18" s="190">
        <v>99</v>
      </c>
      <c r="D18" s="138"/>
      <c r="E18" s="138"/>
      <c r="F18" s="138"/>
      <c r="G18" s="138"/>
      <c r="H18" s="138"/>
      <c r="I18" s="150"/>
      <c r="J18" s="118">
        <v>0</v>
      </c>
      <c r="K18" s="138"/>
      <c r="L18" s="138"/>
      <c r="M18" s="138"/>
    </row>
    <row r="19" spans="2:13" ht="15">
      <c r="B19" s="138" t="s">
        <v>92</v>
      </c>
      <c r="C19" s="168">
        <v>126</v>
      </c>
      <c r="D19" s="138"/>
      <c r="E19" s="138"/>
      <c r="F19" s="138"/>
      <c r="G19" s="138"/>
      <c r="H19" s="138"/>
      <c r="I19" s="150"/>
      <c r="J19" s="118">
        <v>0</v>
      </c>
      <c r="K19" s="138"/>
      <c r="L19" s="138"/>
      <c r="M19" s="138"/>
    </row>
    <row r="20" spans="2:13" ht="15">
      <c r="B20" s="138" t="s">
        <v>93</v>
      </c>
      <c r="C20" s="168">
        <v>0</v>
      </c>
      <c r="D20" s="138"/>
      <c r="E20" s="138"/>
      <c r="F20" s="138"/>
      <c r="G20" s="138"/>
      <c r="H20" s="138"/>
      <c r="I20" s="150"/>
      <c r="J20" s="118">
        <v>0</v>
      </c>
      <c r="K20" s="138"/>
      <c r="L20" s="138"/>
      <c r="M20" s="138"/>
    </row>
    <row r="21" spans="2:13" ht="15">
      <c r="B21" s="138" t="s">
        <v>94</v>
      </c>
      <c r="C21" s="173">
        <v>-74.5</v>
      </c>
      <c r="D21" s="138"/>
      <c r="E21" s="138"/>
      <c r="F21" s="138"/>
      <c r="G21" s="138"/>
      <c r="H21" s="138"/>
      <c r="I21" s="150"/>
      <c r="J21" s="40">
        <v>-1</v>
      </c>
      <c r="K21" s="138"/>
      <c r="L21" s="138"/>
      <c r="M21" s="138"/>
    </row>
    <row r="22" spans="2:13" ht="15">
      <c r="B22" s="138"/>
      <c r="C22" s="190"/>
      <c r="D22" s="138"/>
      <c r="E22" s="138"/>
      <c r="F22" s="138"/>
      <c r="G22" s="138"/>
      <c r="H22" s="138"/>
      <c r="I22" s="150"/>
      <c r="J22" s="191"/>
      <c r="K22" s="138"/>
      <c r="L22" s="138"/>
      <c r="M22" s="138"/>
    </row>
    <row r="23" spans="2:13" ht="15">
      <c r="B23" s="138" t="s">
        <v>95</v>
      </c>
      <c r="C23" s="190">
        <f>SUM(C12:C21)</f>
        <v>3506.4554938333363</v>
      </c>
      <c r="D23" s="190">
        <v>0</v>
      </c>
      <c r="E23" s="190">
        <v>0</v>
      </c>
      <c r="F23" s="190">
        <v>0</v>
      </c>
      <c r="G23" s="190">
        <v>0</v>
      </c>
      <c r="H23" s="190">
        <v>0</v>
      </c>
      <c r="I23" s="192">
        <v>0</v>
      </c>
      <c r="J23" s="190">
        <f>SUM(J12:J21)</f>
        <v>5117</v>
      </c>
      <c r="K23" s="138"/>
      <c r="L23" s="138"/>
      <c r="M23" s="138"/>
    </row>
    <row r="24" spans="2:13" ht="15">
      <c r="B24" s="138"/>
      <c r="C24" s="190"/>
      <c r="D24" s="138"/>
      <c r="E24" s="138"/>
      <c r="F24" s="138"/>
      <c r="G24" s="138"/>
      <c r="H24" s="138"/>
      <c r="I24" s="150"/>
      <c r="J24" s="191"/>
      <c r="K24" s="138"/>
      <c r="L24" s="138"/>
      <c r="M24" s="138"/>
    </row>
    <row r="25" spans="2:13" ht="15">
      <c r="B25" s="138" t="s">
        <v>42</v>
      </c>
      <c r="C25" s="190">
        <v>-3943</v>
      </c>
      <c r="D25" s="138"/>
      <c r="E25" s="138"/>
      <c r="F25" s="138"/>
      <c r="G25" s="138"/>
      <c r="H25" s="138"/>
      <c r="I25" s="150"/>
      <c r="J25" s="118">
        <v>-9814</v>
      </c>
      <c r="K25" s="138"/>
      <c r="L25" s="138"/>
      <c r="M25" s="138"/>
    </row>
    <row r="26" spans="2:13" ht="15">
      <c r="B26" s="138" t="s">
        <v>96</v>
      </c>
      <c r="C26" s="190">
        <v>1721</v>
      </c>
      <c r="D26" s="138"/>
      <c r="E26" s="138"/>
      <c r="F26" s="138"/>
      <c r="G26" s="138"/>
      <c r="H26" s="138"/>
      <c r="I26" s="150"/>
      <c r="J26" s="118">
        <v>-766</v>
      </c>
      <c r="K26" s="138"/>
      <c r="L26" s="138"/>
      <c r="M26" s="138"/>
    </row>
    <row r="27" spans="2:13" ht="15">
      <c r="B27" s="138" t="s">
        <v>97</v>
      </c>
      <c r="C27" s="193">
        <v>1316</v>
      </c>
      <c r="D27" s="138"/>
      <c r="E27" s="138"/>
      <c r="F27" s="138"/>
      <c r="G27" s="138"/>
      <c r="H27" s="138"/>
      <c r="I27" s="150"/>
      <c r="J27" s="40">
        <v>6502</v>
      </c>
      <c r="K27" s="138"/>
      <c r="L27" s="138"/>
      <c r="M27" s="138"/>
    </row>
    <row r="28" spans="2:13" ht="15">
      <c r="B28" s="138"/>
      <c r="C28" s="190"/>
      <c r="D28" s="138"/>
      <c r="E28" s="138"/>
      <c r="F28" s="138"/>
      <c r="G28" s="138"/>
      <c r="H28" s="138"/>
      <c r="I28" s="150"/>
      <c r="J28" s="191"/>
      <c r="K28" s="138"/>
      <c r="L28" s="138"/>
      <c r="M28" s="138"/>
    </row>
    <row r="29" spans="2:13" ht="15">
      <c r="B29" s="138" t="s">
        <v>98</v>
      </c>
      <c r="C29" s="190">
        <f>SUM(C23:C27)</f>
        <v>2600.4554938333363</v>
      </c>
      <c r="D29" s="190">
        <v>0</v>
      </c>
      <c r="E29" s="190">
        <v>0</v>
      </c>
      <c r="F29" s="190">
        <v>0</v>
      </c>
      <c r="G29" s="190">
        <v>0</v>
      </c>
      <c r="H29" s="190">
        <v>0</v>
      </c>
      <c r="I29" s="192">
        <v>0</v>
      </c>
      <c r="J29" s="190">
        <f>SUM(J23:J27)</f>
        <v>1039</v>
      </c>
      <c r="K29" s="138"/>
      <c r="L29" s="138"/>
      <c r="M29" s="138"/>
    </row>
    <row r="30" spans="2:13" ht="15">
      <c r="B30" s="138"/>
      <c r="C30" s="190"/>
      <c r="D30" s="138"/>
      <c r="E30" s="138"/>
      <c r="F30" s="138"/>
      <c r="G30" s="138"/>
      <c r="H30" s="138"/>
      <c r="I30" s="150"/>
      <c r="J30" s="191"/>
      <c r="K30" s="138"/>
      <c r="L30" s="138"/>
      <c r="M30" s="138"/>
    </row>
    <row r="31" spans="2:13" ht="15">
      <c r="B31" s="138" t="s">
        <v>99</v>
      </c>
      <c r="C31" s="190">
        <v>-310</v>
      </c>
      <c r="D31" s="138"/>
      <c r="E31" s="138"/>
      <c r="F31" s="138"/>
      <c r="G31" s="138"/>
      <c r="H31" s="138"/>
      <c r="I31" s="150"/>
      <c r="J31" s="118">
        <v>-265</v>
      </c>
      <c r="K31" s="138"/>
      <c r="L31" s="138"/>
      <c r="M31" s="138"/>
    </row>
    <row r="32" spans="2:13" ht="15">
      <c r="B32" s="138" t="s">
        <v>100</v>
      </c>
      <c r="C32" s="190">
        <v>-120</v>
      </c>
      <c r="D32" s="138"/>
      <c r="E32" s="138"/>
      <c r="F32" s="138"/>
      <c r="G32" s="138"/>
      <c r="H32" s="138"/>
      <c r="I32" s="150"/>
      <c r="J32" s="118">
        <v>0</v>
      </c>
      <c r="K32" s="138"/>
      <c r="L32" s="138"/>
      <c r="M32" s="138"/>
    </row>
    <row r="33" spans="2:13" ht="15">
      <c r="B33" s="138" t="s">
        <v>101</v>
      </c>
      <c r="C33" s="192">
        <v>-991</v>
      </c>
      <c r="D33" s="138"/>
      <c r="E33" s="138"/>
      <c r="F33" s="138"/>
      <c r="G33" s="138"/>
      <c r="H33" s="138"/>
      <c r="I33" s="150"/>
      <c r="J33" s="42">
        <v>-1045</v>
      </c>
      <c r="K33" s="138"/>
      <c r="L33" s="138"/>
      <c r="M33" s="138"/>
    </row>
    <row r="34" spans="2:13" ht="15">
      <c r="B34" s="155" t="s">
        <v>102</v>
      </c>
      <c r="C34" s="160">
        <v>0</v>
      </c>
      <c r="D34" s="138"/>
      <c r="E34" s="138"/>
      <c r="F34" s="138"/>
      <c r="G34" s="138"/>
      <c r="H34" s="138"/>
      <c r="I34" s="150"/>
      <c r="J34" s="40">
        <v>0</v>
      </c>
      <c r="K34" s="138"/>
      <c r="L34" s="138"/>
      <c r="M34" s="138"/>
    </row>
    <row r="35" spans="2:13" ht="15">
      <c r="B35" s="138"/>
      <c r="C35" s="192"/>
      <c r="D35" s="138"/>
      <c r="E35" s="138"/>
      <c r="F35" s="138"/>
      <c r="G35" s="138"/>
      <c r="H35" s="138"/>
      <c r="I35" s="150"/>
      <c r="J35" s="191"/>
      <c r="K35" s="138"/>
      <c r="L35" s="138"/>
      <c r="M35" s="138"/>
    </row>
    <row r="36" spans="2:13" ht="15">
      <c r="B36" s="138" t="s">
        <v>103</v>
      </c>
      <c r="C36" s="193">
        <f>SUM(C29:C34)</f>
        <v>1179.4554938333363</v>
      </c>
      <c r="D36" s="194">
        <v>0</v>
      </c>
      <c r="E36" s="194">
        <v>0</v>
      </c>
      <c r="F36" s="194">
        <v>0</v>
      </c>
      <c r="G36" s="194">
        <v>0</v>
      </c>
      <c r="H36" s="194">
        <v>0</v>
      </c>
      <c r="I36" s="192">
        <v>0</v>
      </c>
      <c r="J36" s="193">
        <f>SUM(J29:J34)</f>
        <v>-271</v>
      </c>
      <c r="K36" s="138"/>
      <c r="L36" s="138"/>
      <c r="M36" s="138"/>
    </row>
    <row r="37" spans="2:13" ht="15">
      <c r="B37" s="138"/>
      <c r="C37" s="190"/>
      <c r="D37" s="138"/>
      <c r="E37" s="138"/>
      <c r="F37" s="138"/>
      <c r="G37" s="138"/>
      <c r="H37" s="138"/>
      <c r="I37" s="150"/>
      <c r="J37" s="191"/>
      <c r="K37" s="138"/>
      <c r="L37" s="138"/>
      <c r="M37" s="138"/>
    </row>
    <row r="38" spans="2:13" ht="15">
      <c r="B38" s="185" t="s">
        <v>104</v>
      </c>
      <c r="C38" s="190"/>
      <c r="D38" s="138"/>
      <c r="E38" s="138"/>
      <c r="F38" s="138"/>
      <c r="G38" s="138"/>
      <c r="H38" s="138"/>
      <c r="I38" s="150"/>
      <c r="J38" s="191"/>
      <c r="K38" s="138"/>
      <c r="L38" s="138"/>
      <c r="M38" s="138"/>
    </row>
    <row r="39" spans="2:13" ht="15">
      <c r="B39" s="138"/>
      <c r="C39" s="190"/>
      <c r="D39" s="138"/>
      <c r="E39" s="138"/>
      <c r="F39" s="138"/>
      <c r="G39" s="138"/>
      <c r="H39" s="138"/>
      <c r="I39" s="150"/>
      <c r="J39" s="191"/>
      <c r="K39" s="138"/>
      <c r="L39" s="138"/>
      <c r="M39" s="138"/>
    </row>
    <row r="40" spans="2:13" ht="15">
      <c r="B40" s="138" t="s">
        <v>105</v>
      </c>
      <c r="C40" s="168">
        <v>-14400</v>
      </c>
      <c r="D40" s="138"/>
      <c r="E40" s="138"/>
      <c r="F40" s="138"/>
      <c r="G40" s="138"/>
      <c r="H40" s="138"/>
      <c r="I40" s="150"/>
      <c r="J40" s="116">
        <v>0</v>
      </c>
      <c r="K40" s="138"/>
      <c r="L40" s="138"/>
      <c r="M40" s="138"/>
    </row>
    <row r="41" spans="2:13" ht="15">
      <c r="B41" s="138" t="s">
        <v>106</v>
      </c>
      <c r="C41" s="190">
        <v>-774.2719760000001</v>
      </c>
      <c r="D41" s="138"/>
      <c r="E41" s="138"/>
      <c r="F41" s="138"/>
      <c r="G41" s="138"/>
      <c r="H41" s="138"/>
      <c r="I41" s="150"/>
      <c r="J41" s="118">
        <v>-648</v>
      </c>
      <c r="K41" s="138"/>
      <c r="L41" s="138"/>
      <c r="M41" s="138"/>
    </row>
    <row r="42" spans="2:13" ht="15.75" customHeight="1">
      <c r="B42" s="138" t="s">
        <v>107</v>
      </c>
      <c r="C42" s="170">
        <v>113.85582000000001</v>
      </c>
      <c r="D42" s="138"/>
      <c r="E42" s="138"/>
      <c r="F42" s="138"/>
      <c r="G42" s="138"/>
      <c r="H42" s="138"/>
      <c r="I42" s="150"/>
      <c r="J42" s="118">
        <v>3</v>
      </c>
      <c r="K42" s="138"/>
      <c r="L42" s="138"/>
      <c r="M42" s="138"/>
    </row>
    <row r="43" spans="2:13" ht="15.75" customHeight="1">
      <c r="B43" s="138" t="s">
        <v>108</v>
      </c>
      <c r="C43" s="156">
        <v>0</v>
      </c>
      <c r="D43" s="150"/>
      <c r="E43" s="150"/>
      <c r="F43" s="150"/>
      <c r="G43" s="150"/>
      <c r="H43" s="150"/>
      <c r="I43" s="150"/>
      <c r="J43" s="42">
        <v>-25</v>
      </c>
      <c r="K43" s="138"/>
      <c r="L43" s="138"/>
      <c r="M43" s="138"/>
    </row>
    <row r="44" spans="2:13" ht="15.75" customHeight="1">
      <c r="B44" s="138" t="s">
        <v>109</v>
      </c>
      <c r="C44" s="160">
        <v>0</v>
      </c>
      <c r="D44" s="161"/>
      <c r="E44" s="161"/>
      <c r="F44" s="161"/>
      <c r="G44" s="161"/>
      <c r="H44" s="161"/>
      <c r="I44" s="161"/>
      <c r="J44" s="40">
        <v>-504</v>
      </c>
      <c r="K44" s="138"/>
      <c r="L44" s="138"/>
      <c r="M44" s="138"/>
    </row>
    <row r="45" spans="2:13" ht="15">
      <c r="B45" s="138"/>
      <c r="C45" s="192"/>
      <c r="D45" s="138"/>
      <c r="E45" s="138"/>
      <c r="F45" s="138"/>
      <c r="G45" s="138"/>
      <c r="H45" s="138"/>
      <c r="I45" s="150"/>
      <c r="J45" s="191"/>
      <c r="K45" s="138"/>
      <c r="L45" s="138"/>
      <c r="M45" s="138"/>
    </row>
    <row r="46" spans="2:13" ht="15">
      <c r="B46" s="138"/>
      <c r="C46" s="193">
        <f>SUM(C40:C44)</f>
        <v>-15060.416156</v>
      </c>
      <c r="D46" s="194">
        <v>0</v>
      </c>
      <c r="E46" s="194">
        <v>0</v>
      </c>
      <c r="F46" s="194">
        <v>0</v>
      </c>
      <c r="G46" s="194">
        <v>0</v>
      </c>
      <c r="H46" s="194">
        <v>0</v>
      </c>
      <c r="I46" s="192">
        <v>0</v>
      </c>
      <c r="J46" s="193">
        <f>SUM(J40:J44)</f>
        <v>-1174</v>
      </c>
      <c r="K46" s="138"/>
      <c r="L46" s="138"/>
      <c r="M46" s="138"/>
    </row>
    <row r="47" spans="2:13" ht="15">
      <c r="B47" s="185" t="s">
        <v>110</v>
      </c>
      <c r="C47" s="190"/>
      <c r="D47" s="138"/>
      <c r="E47" s="138"/>
      <c r="F47" s="138"/>
      <c r="G47" s="138"/>
      <c r="H47" s="138"/>
      <c r="I47" s="150"/>
      <c r="J47" s="191"/>
      <c r="K47" s="138"/>
      <c r="L47" s="138"/>
      <c r="M47" s="138"/>
    </row>
    <row r="48" spans="2:13" ht="15">
      <c r="B48" s="185"/>
      <c r="C48" s="190"/>
      <c r="D48" s="138"/>
      <c r="E48" s="138"/>
      <c r="F48" s="138"/>
      <c r="G48" s="138"/>
      <c r="H48" s="138"/>
      <c r="I48" s="150"/>
      <c r="J48" s="191"/>
      <c r="K48" s="138"/>
      <c r="L48" s="138"/>
      <c r="M48" s="138"/>
    </row>
    <row r="49" spans="2:13" ht="15">
      <c r="B49" s="138" t="s">
        <v>111</v>
      </c>
      <c r="C49" s="168">
        <v>0</v>
      </c>
      <c r="D49" s="138"/>
      <c r="E49" s="138"/>
      <c r="F49" s="138"/>
      <c r="G49" s="138"/>
      <c r="H49" s="138"/>
      <c r="I49" s="150"/>
      <c r="J49" s="118">
        <v>940</v>
      </c>
      <c r="K49" s="138"/>
      <c r="L49" s="138"/>
      <c r="M49" s="138"/>
    </row>
    <row r="50" spans="2:13" ht="15">
      <c r="B50" s="138" t="s">
        <v>112</v>
      </c>
      <c r="C50" s="190">
        <v>-54.57129</v>
      </c>
      <c r="D50" s="138"/>
      <c r="E50" s="138"/>
      <c r="F50" s="138"/>
      <c r="G50" s="138"/>
      <c r="H50" s="138"/>
      <c r="I50" s="150"/>
      <c r="J50" s="118">
        <v>-65</v>
      </c>
      <c r="K50" s="138"/>
      <c r="L50" s="138"/>
      <c r="M50" s="138"/>
    </row>
    <row r="51" spans="2:13" ht="15">
      <c r="B51" s="138" t="s">
        <v>113</v>
      </c>
      <c r="C51" s="190">
        <v>-2005.5246400000005</v>
      </c>
      <c r="D51" s="138"/>
      <c r="E51" s="138"/>
      <c r="F51" s="138"/>
      <c r="G51" s="138"/>
      <c r="H51" s="138"/>
      <c r="I51" s="150"/>
      <c r="J51" s="118">
        <v>-136</v>
      </c>
      <c r="K51" s="138"/>
      <c r="L51" s="138"/>
      <c r="M51" s="138"/>
    </row>
    <row r="52" spans="2:13" ht="15">
      <c r="B52" s="138" t="s">
        <v>114</v>
      </c>
      <c r="C52" s="170">
        <v>299.5</v>
      </c>
      <c r="D52" s="150"/>
      <c r="E52" s="150"/>
      <c r="F52" s="150"/>
      <c r="G52" s="150"/>
      <c r="H52" s="150"/>
      <c r="I52" s="150"/>
      <c r="J52" s="42">
        <v>100</v>
      </c>
      <c r="K52" s="138"/>
      <c r="L52" s="138"/>
      <c r="M52" s="138"/>
    </row>
    <row r="53" spans="2:13" ht="15">
      <c r="B53" s="138" t="s">
        <v>115</v>
      </c>
      <c r="C53" s="170">
        <v>12120</v>
      </c>
      <c r="D53" s="138"/>
      <c r="E53" s="138"/>
      <c r="F53" s="138"/>
      <c r="G53" s="138"/>
      <c r="H53" s="138"/>
      <c r="I53" s="150"/>
      <c r="J53" s="42">
        <v>0</v>
      </c>
      <c r="K53" s="138"/>
      <c r="L53" s="138"/>
      <c r="M53" s="138"/>
    </row>
    <row r="54" spans="2:13" ht="15">
      <c r="B54" s="138"/>
      <c r="C54" s="193"/>
      <c r="D54" s="138"/>
      <c r="E54" s="138"/>
      <c r="F54" s="138"/>
      <c r="G54" s="138"/>
      <c r="H54" s="138"/>
      <c r="I54" s="150"/>
      <c r="J54" s="195"/>
      <c r="K54" s="138"/>
      <c r="L54" s="138"/>
      <c r="M54" s="138"/>
    </row>
    <row r="55" spans="2:13" ht="15">
      <c r="B55" s="138"/>
      <c r="C55" s="193">
        <f>SUM(C49:C54)</f>
        <v>10359.40407</v>
      </c>
      <c r="D55" s="194">
        <v>0</v>
      </c>
      <c r="E55" s="194">
        <v>0</v>
      </c>
      <c r="F55" s="194">
        <v>0</v>
      </c>
      <c r="G55" s="194">
        <v>0</v>
      </c>
      <c r="H55" s="194">
        <v>0</v>
      </c>
      <c r="I55" s="192">
        <v>0</v>
      </c>
      <c r="J55" s="193">
        <f>SUM(J49:J54)</f>
        <v>839</v>
      </c>
      <c r="K55" s="138"/>
      <c r="L55" s="138"/>
      <c r="M55" s="138"/>
    </row>
    <row r="56" spans="2:13" ht="15">
      <c r="B56" s="138"/>
      <c r="C56" s="190"/>
      <c r="D56" s="138"/>
      <c r="E56" s="138"/>
      <c r="F56" s="138"/>
      <c r="G56" s="138"/>
      <c r="H56" s="138"/>
      <c r="I56" s="150"/>
      <c r="J56" s="191"/>
      <c r="K56" s="138"/>
      <c r="L56" s="138"/>
      <c r="M56" s="138"/>
    </row>
    <row r="57" spans="2:13" ht="15">
      <c r="B57" s="185" t="s">
        <v>116</v>
      </c>
      <c r="C57" s="190">
        <f>+C36+C46+C55</f>
        <v>-3521.556592166662</v>
      </c>
      <c r="D57" s="190">
        <v>0</v>
      </c>
      <c r="E57" s="190">
        <v>0</v>
      </c>
      <c r="F57" s="190">
        <v>0</v>
      </c>
      <c r="G57" s="190">
        <v>0</v>
      </c>
      <c r="H57" s="190">
        <v>0</v>
      </c>
      <c r="I57" s="192">
        <v>0</v>
      </c>
      <c r="J57" s="190">
        <f>+J36+J46+J55</f>
        <v>-606</v>
      </c>
      <c r="K57" s="138"/>
      <c r="L57" s="138"/>
      <c r="M57" s="138"/>
    </row>
    <row r="58" spans="2:13" ht="15">
      <c r="B58" s="138"/>
      <c r="C58" s="190"/>
      <c r="D58" s="138"/>
      <c r="E58" s="138"/>
      <c r="F58" s="138"/>
      <c r="G58" s="138"/>
      <c r="H58" s="138"/>
      <c r="I58" s="150"/>
      <c r="J58" s="191"/>
      <c r="K58" s="138"/>
      <c r="L58" s="138"/>
      <c r="M58" s="138"/>
    </row>
    <row r="59" spans="2:13" ht="15">
      <c r="B59" s="185" t="s">
        <v>117</v>
      </c>
      <c r="C59" s="193">
        <v>12539.685</v>
      </c>
      <c r="D59" s="190" t="e">
        <v>#REF!</v>
      </c>
      <c r="E59" s="190" t="e">
        <v>#REF!</v>
      </c>
      <c r="F59" s="190" t="e">
        <v>#REF!</v>
      </c>
      <c r="G59" s="190" t="e">
        <v>#REF!</v>
      </c>
      <c r="H59" s="190" t="e">
        <v>#REF!</v>
      </c>
      <c r="I59" s="192"/>
      <c r="J59" s="195">
        <v>-1903</v>
      </c>
      <c r="K59" s="138"/>
      <c r="L59" s="138"/>
      <c r="M59" s="138"/>
    </row>
    <row r="60" spans="2:13" ht="15">
      <c r="B60" s="185"/>
      <c r="C60" s="192"/>
      <c r="D60" s="138"/>
      <c r="E60" s="138"/>
      <c r="F60" s="138"/>
      <c r="G60" s="138"/>
      <c r="H60" s="138"/>
      <c r="I60" s="150"/>
      <c r="J60" s="191"/>
      <c r="K60" s="138"/>
      <c r="L60" s="138"/>
      <c r="M60" s="138"/>
    </row>
    <row r="61" spans="2:13" ht="15.75" thickBot="1">
      <c r="B61" s="185" t="s">
        <v>118</v>
      </c>
      <c r="C61" s="196">
        <f>SUM(C57:C59)</f>
        <v>9018.128407833337</v>
      </c>
      <c r="D61" s="197" t="e">
        <v>#REF!</v>
      </c>
      <c r="E61" s="197" t="e">
        <v>#REF!</v>
      </c>
      <c r="F61" s="197" t="e">
        <v>#REF!</v>
      </c>
      <c r="G61" s="197" t="e">
        <v>#REF!</v>
      </c>
      <c r="H61" s="197" t="e">
        <v>#REF!</v>
      </c>
      <c r="I61" s="198">
        <v>0</v>
      </c>
      <c r="J61" s="196">
        <f>SUM(J57:J59)</f>
        <v>-2509</v>
      </c>
      <c r="K61" s="138"/>
      <c r="L61" s="138"/>
      <c r="M61" s="138"/>
    </row>
    <row r="62" spans="2:13" ht="15">
      <c r="B62" s="138"/>
      <c r="C62" s="190"/>
      <c r="D62" s="138"/>
      <c r="E62" s="138"/>
      <c r="F62" s="138"/>
      <c r="G62" s="138"/>
      <c r="H62" s="138"/>
      <c r="I62" s="150"/>
      <c r="J62" s="191"/>
      <c r="K62" s="138"/>
      <c r="L62" s="138"/>
      <c r="M62" s="138"/>
    </row>
    <row r="63" spans="2:13" ht="15">
      <c r="B63" s="138"/>
      <c r="C63" s="190"/>
      <c r="D63" s="138"/>
      <c r="E63" s="138"/>
      <c r="F63" s="138"/>
      <c r="G63" s="138"/>
      <c r="H63" s="138"/>
      <c r="I63" s="150"/>
      <c r="J63" s="191"/>
      <c r="K63" s="138"/>
      <c r="L63" s="138"/>
      <c r="M63" s="138"/>
    </row>
    <row r="64" spans="2:13" ht="15">
      <c r="B64" s="185" t="s">
        <v>119</v>
      </c>
      <c r="C64" s="190"/>
      <c r="D64" s="138"/>
      <c r="E64" s="138"/>
      <c r="F64" s="138"/>
      <c r="G64" s="138"/>
      <c r="H64" s="138"/>
      <c r="I64" s="150"/>
      <c r="J64" s="191"/>
      <c r="K64" s="138"/>
      <c r="L64" s="138"/>
      <c r="M64" s="138"/>
    </row>
    <row r="65" spans="2:13" ht="15">
      <c r="B65" s="138"/>
      <c r="C65" s="190"/>
      <c r="D65" s="138"/>
      <c r="E65" s="138"/>
      <c r="F65" s="138"/>
      <c r="G65" s="138"/>
      <c r="H65" s="138"/>
      <c r="I65" s="150"/>
      <c r="J65" s="191"/>
      <c r="K65" s="138"/>
      <c r="L65" s="138"/>
      <c r="M65" s="138"/>
    </row>
    <row r="66" spans="2:13" ht="15">
      <c r="B66" s="138" t="s">
        <v>120</v>
      </c>
      <c r="C66" s="190">
        <v>9018.181912</v>
      </c>
      <c r="D66" s="138"/>
      <c r="E66" s="138"/>
      <c r="F66" s="138"/>
      <c r="G66" s="138"/>
      <c r="H66" s="138"/>
      <c r="I66" s="150"/>
      <c r="J66" s="191">
        <v>5668</v>
      </c>
      <c r="K66" s="138"/>
      <c r="L66" s="138"/>
      <c r="M66" s="138"/>
    </row>
    <row r="67" spans="2:13" ht="15">
      <c r="B67" s="138" t="s">
        <v>121</v>
      </c>
      <c r="C67" s="199">
        <v>0</v>
      </c>
      <c r="D67" s="138"/>
      <c r="E67" s="138"/>
      <c r="F67" s="138"/>
      <c r="G67" s="138"/>
      <c r="H67" s="138"/>
      <c r="I67" s="150"/>
      <c r="J67" s="191">
        <v>-8177</v>
      </c>
      <c r="K67" s="138"/>
      <c r="L67" s="138"/>
      <c r="M67" s="138"/>
    </row>
    <row r="68" spans="2:13" ht="15.75" thickBot="1">
      <c r="B68" s="138"/>
      <c r="C68" s="200">
        <f>SUM(C66:C67)</f>
        <v>9018.181912</v>
      </c>
      <c r="D68" s="197">
        <v>0</v>
      </c>
      <c r="E68" s="197">
        <v>0</v>
      </c>
      <c r="F68" s="197">
        <v>0</v>
      </c>
      <c r="G68" s="197">
        <v>0</v>
      </c>
      <c r="H68" s="197">
        <v>0</v>
      </c>
      <c r="I68" s="198">
        <v>0</v>
      </c>
      <c r="J68" s="200">
        <f>SUM(J66:J67)</f>
        <v>-2509</v>
      </c>
      <c r="K68" s="138"/>
      <c r="L68" s="138"/>
      <c r="M68" s="138"/>
    </row>
    <row r="69" spans="2:13" ht="15">
      <c r="B69" s="138"/>
      <c r="C69" s="198"/>
      <c r="D69" s="198"/>
      <c r="E69" s="198"/>
      <c r="F69" s="198"/>
      <c r="G69" s="198"/>
      <c r="H69" s="198"/>
      <c r="I69" s="198"/>
      <c r="J69" s="191"/>
      <c r="K69" s="138"/>
      <c r="L69" s="138"/>
      <c r="M69" s="138"/>
    </row>
    <row r="70" spans="2:13" ht="15">
      <c r="B70" s="138"/>
      <c r="C70" s="198"/>
      <c r="D70" s="198"/>
      <c r="E70" s="198"/>
      <c r="F70" s="198"/>
      <c r="G70" s="198"/>
      <c r="H70" s="198"/>
      <c r="I70" s="198"/>
      <c r="J70" s="201"/>
      <c r="K70" s="138"/>
      <c r="L70" s="138"/>
      <c r="M70" s="138"/>
    </row>
    <row r="71" spans="2:13" ht="15">
      <c r="B71" s="138"/>
      <c r="C71" s="190"/>
      <c r="D71" s="138"/>
      <c r="E71" s="138"/>
      <c r="F71" s="138"/>
      <c r="G71" s="138"/>
      <c r="H71" s="138"/>
      <c r="I71" s="150"/>
      <c r="J71" s="191"/>
      <c r="K71" s="138"/>
      <c r="L71" s="138"/>
      <c r="M71" s="138"/>
    </row>
    <row r="72" spans="2:13" ht="15">
      <c r="B72" s="138"/>
      <c r="C72" s="190"/>
      <c r="D72" s="190"/>
      <c r="E72" s="190"/>
      <c r="F72" s="190"/>
      <c r="G72" s="190"/>
      <c r="H72" s="190"/>
      <c r="I72" s="192"/>
      <c r="J72" s="191"/>
      <c r="K72" s="138"/>
      <c r="L72" s="138"/>
      <c r="M72" s="138"/>
    </row>
    <row r="73" spans="2:13" ht="15">
      <c r="B73" s="138"/>
      <c r="C73" s="186"/>
      <c r="D73" s="138"/>
      <c r="E73" s="138"/>
      <c r="F73" s="138"/>
      <c r="G73" s="138"/>
      <c r="H73" s="138"/>
      <c r="I73" s="150"/>
      <c r="J73" s="191"/>
      <c r="K73" s="138"/>
      <c r="L73" s="138"/>
      <c r="M73" s="138"/>
    </row>
    <row r="74" spans="2:13" ht="15">
      <c r="B74" s="138"/>
      <c r="C74" s="186"/>
      <c r="D74" s="138"/>
      <c r="E74" s="138"/>
      <c r="F74" s="138"/>
      <c r="G74" s="138"/>
      <c r="H74" s="138"/>
      <c r="I74" s="150"/>
      <c r="J74" s="191"/>
      <c r="K74" s="138"/>
      <c r="L74" s="138"/>
      <c r="M74" s="138"/>
    </row>
    <row r="75" spans="2:13" ht="15">
      <c r="B75" s="138"/>
      <c r="C75" s="186"/>
      <c r="D75" s="138"/>
      <c r="E75" s="138"/>
      <c r="F75" s="138"/>
      <c r="G75" s="138"/>
      <c r="H75" s="138"/>
      <c r="I75" s="150"/>
      <c r="J75" s="191"/>
      <c r="K75" s="138"/>
      <c r="L75" s="138"/>
      <c r="M75" s="138"/>
    </row>
    <row r="76" spans="2:13" ht="15">
      <c r="B76" s="138"/>
      <c r="C76" s="186"/>
      <c r="D76" s="138"/>
      <c r="E76" s="138"/>
      <c r="F76" s="138"/>
      <c r="G76" s="138"/>
      <c r="H76" s="138"/>
      <c r="I76" s="150"/>
      <c r="J76" s="191"/>
      <c r="K76" s="138"/>
      <c r="L76" s="138"/>
      <c r="M76" s="138"/>
    </row>
    <row r="77" spans="2:13" ht="15">
      <c r="B77" s="138"/>
      <c r="C77" s="186"/>
      <c r="D77" s="138"/>
      <c r="E77" s="138"/>
      <c r="F77" s="138"/>
      <c r="G77" s="138"/>
      <c r="H77" s="138"/>
      <c r="I77" s="150"/>
      <c r="J77" s="191"/>
      <c r="K77" s="138"/>
      <c r="L77" s="138"/>
      <c r="M77" s="138"/>
    </row>
    <row r="78" spans="2:13" ht="15">
      <c r="B78" s="202"/>
      <c r="C78" s="186"/>
      <c r="D78" s="138"/>
      <c r="E78" s="138"/>
      <c r="F78" s="138"/>
      <c r="G78" s="138"/>
      <c r="H78" s="138"/>
      <c r="I78" s="150"/>
      <c r="J78" s="155"/>
      <c r="K78" s="138"/>
      <c r="L78" s="138"/>
      <c r="M78" s="138"/>
    </row>
    <row r="79" spans="2:13" ht="15">
      <c r="B79" s="202"/>
      <c r="C79" s="186"/>
      <c r="D79" s="138"/>
      <c r="E79" s="138"/>
      <c r="F79" s="138"/>
      <c r="G79" s="138"/>
      <c r="H79" s="138"/>
      <c r="I79" s="150"/>
      <c r="J79" s="155"/>
      <c r="K79" s="138"/>
      <c r="L79" s="138"/>
      <c r="M79" s="138"/>
    </row>
    <row r="80" spans="2:13" ht="15">
      <c r="B80" s="138"/>
      <c r="C80" s="186"/>
      <c r="D80" s="138"/>
      <c r="E80" s="138"/>
      <c r="F80" s="138"/>
      <c r="G80" s="138"/>
      <c r="H80" s="138"/>
      <c r="I80" s="150"/>
      <c r="J80" s="155"/>
      <c r="K80" s="138"/>
      <c r="L80" s="138"/>
      <c r="M80" s="138"/>
    </row>
    <row r="81" spans="2:13" ht="15">
      <c r="B81" s="138"/>
      <c r="C81" s="186"/>
      <c r="D81" s="138"/>
      <c r="E81" s="138"/>
      <c r="F81" s="138"/>
      <c r="G81" s="138"/>
      <c r="H81" s="138"/>
      <c r="I81" s="150"/>
      <c r="J81" s="155"/>
      <c r="K81" s="138"/>
      <c r="L81" s="138"/>
      <c r="M81" s="138"/>
    </row>
    <row r="82" spans="2:13" ht="15">
      <c r="B82" s="138"/>
      <c r="C82" s="186"/>
      <c r="D82" s="138"/>
      <c r="E82" s="138"/>
      <c r="F82" s="138"/>
      <c r="G82" s="138"/>
      <c r="H82" s="138"/>
      <c r="I82" s="150"/>
      <c r="J82" s="155"/>
      <c r="K82" s="138"/>
      <c r="L82" s="138"/>
      <c r="M82" s="138"/>
    </row>
    <row r="83" spans="2:13" ht="15">
      <c r="B83" s="138"/>
      <c r="C83" s="186"/>
      <c r="D83" s="138"/>
      <c r="E83" s="138"/>
      <c r="F83" s="138"/>
      <c r="G83" s="138"/>
      <c r="H83" s="138"/>
      <c r="I83" s="150"/>
      <c r="J83" s="155"/>
      <c r="K83" s="138"/>
      <c r="L83" s="138"/>
      <c r="M83" s="138"/>
    </row>
    <row r="84" spans="2:13" ht="15">
      <c r="B84" s="138"/>
      <c r="C84" s="186"/>
      <c r="D84" s="138"/>
      <c r="E84" s="138"/>
      <c r="F84" s="138"/>
      <c r="G84" s="138"/>
      <c r="H84" s="138"/>
      <c r="I84" s="150"/>
      <c r="J84" s="155"/>
      <c r="K84" s="138"/>
      <c r="L84" s="138"/>
      <c r="M84" s="138"/>
    </row>
    <row r="85" spans="2:13" ht="15">
      <c r="B85" s="138"/>
      <c r="C85" s="186"/>
      <c r="D85" s="138"/>
      <c r="E85" s="138"/>
      <c r="F85" s="138"/>
      <c r="G85" s="138"/>
      <c r="H85" s="138"/>
      <c r="I85" s="150"/>
      <c r="J85" s="155"/>
      <c r="K85" s="138"/>
      <c r="L85" s="138"/>
      <c r="M85" s="138"/>
    </row>
    <row r="86" spans="2:13" ht="15">
      <c r="B86" s="138"/>
      <c r="C86" s="186"/>
      <c r="D86" s="138"/>
      <c r="E86" s="138"/>
      <c r="F86" s="138"/>
      <c r="G86" s="138"/>
      <c r="H86" s="138"/>
      <c r="I86" s="150"/>
      <c r="J86" s="155"/>
      <c r="K86" s="138"/>
      <c r="L86" s="138"/>
      <c r="M86" s="138"/>
    </row>
    <row r="87" spans="2:13" ht="15">
      <c r="B87" s="138"/>
      <c r="C87" s="186"/>
      <c r="D87" s="138"/>
      <c r="E87" s="138"/>
      <c r="F87" s="138"/>
      <c r="G87" s="138"/>
      <c r="H87" s="138"/>
      <c r="I87" s="150"/>
      <c r="J87" s="155"/>
      <c r="K87" s="138"/>
      <c r="L87" s="138"/>
      <c r="M87" s="138"/>
    </row>
    <row r="88" spans="2:13" ht="15">
      <c r="B88" s="138"/>
      <c r="C88" s="186"/>
      <c r="D88" s="138"/>
      <c r="E88" s="138"/>
      <c r="F88" s="138"/>
      <c r="G88" s="138"/>
      <c r="H88" s="138"/>
      <c r="I88" s="150"/>
      <c r="J88" s="155"/>
      <c r="K88" s="138"/>
      <c r="L88" s="138"/>
      <c r="M88" s="138"/>
    </row>
    <row r="89" spans="2:13" ht="15">
      <c r="B89" s="138"/>
      <c r="C89" s="186"/>
      <c r="D89" s="138"/>
      <c r="E89" s="138"/>
      <c r="F89" s="138"/>
      <c r="G89" s="138"/>
      <c r="H89" s="138"/>
      <c r="I89" s="150"/>
      <c r="J89" s="155"/>
      <c r="K89" s="138"/>
      <c r="L89" s="138"/>
      <c r="M89" s="138"/>
    </row>
    <row r="90" spans="2:13" ht="15">
      <c r="B90" s="138"/>
      <c r="C90" s="186"/>
      <c r="D90" s="138"/>
      <c r="E90" s="138"/>
      <c r="F90" s="138"/>
      <c r="G90" s="138"/>
      <c r="H90" s="138"/>
      <c r="I90" s="150"/>
      <c r="J90" s="155"/>
      <c r="K90" s="138"/>
      <c r="L90" s="138"/>
      <c r="M90" s="138"/>
    </row>
    <row r="91" spans="2:13" ht="15">
      <c r="B91" s="138"/>
      <c r="C91" s="186"/>
      <c r="D91" s="138"/>
      <c r="E91" s="138"/>
      <c r="F91" s="138"/>
      <c r="G91" s="138"/>
      <c r="H91" s="138"/>
      <c r="I91" s="150"/>
      <c r="J91" s="155"/>
      <c r="K91" s="138"/>
      <c r="L91" s="138"/>
      <c r="M91" s="138"/>
    </row>
    <row r="92" spans="2:13" ht="15">
      <c r="B92" s="138"/>
      <c r="C92" s="186"/>
      <c r="D92" s="138"/>
      <c r="E92" s="138"/>
      <c r="F92" s="138"/>
      <c r="G92" s="138"/>
      <c r="H92" s="138"/>
      <c r="I92" s="150"/>
      <c r="J92" s="155"/>
      <c r="K92" s="138"/>
      <c r="L92" s="138"/>
      <c r="M92" s="138"/>
    </row>
    <row r="93" spans="2:13" ht="15">
      <c r="B93" s="138"/>
      <c r="C93" s="186"/>
      <c r="D93" s="138"/>
      <c r="E93" s="138"/>
      <c r="F93" s="138"/>
      <c r="G93" s="138"/>
      <c r="H93" s="138"/>
      <c r="I93" s="150"/>
      <c r="J93" s="155"/>
      <c r="K93" s="138"/>
      <c r="L93" s="138"/>
      <c r="M93" s="138"/>
    </row>
    <row r="94" spans="2:13" ht="15">
      <c r="B94" s="138"/>
      <c r="C94" s="186"/>
      <c r="D94" s="138"/>
      <c r="E94" s="138"/>
      <c r="F94" s="138"/>
      <c r="G94" s="138"/>
      <c r="H94" s="138"/>
      <c r="I94" s="150"/>
      <c r="J94" s="155"/>
      <c r="K94" s="138"/>
      <c r="L94" s="138"/>
      <c r="M94" s="138"/>
    </row>
    <row r="95" spans="2:13" ht="15">
      <c r="B95" s="138"/>
      <c r="C95" s="186"/>
      <c r="D95" s="138"/>
      <c r="E95" s="138"/>
      <c r="F95" s="138"/>
      <c r="G95" s="138"/>
      <c r="H95" s="138"/>
      <c r="I95" s="150"/>
      <c r="J95" s="155"/>
      <c r="K95" s="138"/>
      <c r="L95" s="138"/>
      <c r="M95" s="138"/>
    </row>
    <row r="96" spans="2:13" ht="15">
      <c r="B96" s="138"/>
      <c r="C96" s="186"/>
      <c r="D96" s="138"/>
      <c r="E96" s="138"/>
      <c r="F96" s="138"/>
      <c r="G96" s="138"/>
      <c r="H96" s="138"/>
      <c r="I96" s="150"/>
      <c r="J96" s="155"/>
      <c r="K96" s="138"/>
      <c r="L96" s="138"/>
      <c r="M96" s="138"/>
    </row>
    <row r="97" spans="2:13" ht="15">
      <c r="B97" s="138"/>
      <c r="C97" s="186"/>
      <c r="D97" s="138"/>
      <c r="E97" s="138"/>
      <c r="F97" s="138"/>
      <c r="G97" s="138"/>
      <c r="H97" s="138"/>
      <c r="I97" s="150"/>
      <c r="J97" s="155"/>
      <c r="K97" s="138"/>
      <c r="L97" s="138"/>
      <c r="M97" s="138"/>
    </row>
    <row r="98" spans="2:13" ht="15">
      <c r="B98" s="138"/>
      <c r="C98" s="186"/>
      <c r="D98" s="138"/>
      <c r="E98" s="138"/>
      <c r="F98" s="138"/>
      <c r="G98" s="138"/>
      <c r="H98" s="138"/>
      <c r="I98" s="150"/>
      <c r="J98" s="155"/>
      <c r="K98" s="138"/>
      <c r="L98" s="138"/>
      <c r="M98" s="138"/>
    </row>
    <row r="99" spans="2:13" ht="15">
      <c r="B99" s="138"/>
      <c r="C99" s="186"/>
      <c r="D99" s="138"/>
      <c r="E99" s="138"/>
      <c r="F99" s="138"/>
      <c r="G99" s="138"/>
      <c r="H99" s="138"/>
      <c r="I99" s="150"/>
      <c r="J99" s="155"/>
      <c r="K99" s="138"/>
      <c r="L99" s="138"/>
      <c r="M99" s="138"/>
    </row>
  </sheetData>
  <mergeCells count="1">
    <mergeCell ref="F9:G9"/>
  </mergeCells>
  <printOptions/>
  <pageMargins left="0.7" right="0.5" top="0.3" bottom="0.25" header="0.2" footer="0.2"/>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Aerospeed</cp:lastModifiedBy>
  <cp:lastPrinted>2005-05-25T07:32:42Z</cp:lastPrinted>
  <dcterms:created xsi:type="dcterms:W3CDTF">2005-05-24T06:47:24Z</dcterms:created>
  <dcterms:modified xsi:type="dcterms:W3CDTF">2005-05-23T11:08:28Z</dcterms:modified>
  <cp:category/>
  <cp:version/>
  <cp:contentType/>
  <cp:contentStatus/>
</cp:coreProperties>
</file>